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іта\Віта\Штацкая\Виконання\2026\звіт за І півріччя 2026\Проект звіт за І півріччя 2026\Проект звіт за І півріччя 2026\"/>
    </mc:Choice>
  </mc:AlternateContent>
  <bookViews>
    <workbookView xWindow="480" yWindow="105" windowWidth="27795" windowHeight="126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82" i="1" l="1"/>
  <c r="C88" i="1"/>
  <c r="D86" i="1"/>
  <c r="E86" i="1"/>
  <c r="C86" i="1"/>
  <c r="D76" i="1"/>
  <c r="E76" i="1"/>
  <c r="C76" i="1"/>
  <c r="D68" i="1"/>
  <c r="E68" i="1"/>
  <c r="C68" i="1"/>
  <c r="D79" i="1"/>
  <c r="E79" i="1"/>
  <c r="C79" i="1"/>
  <c r="G80" i="1"/>
  <c r="F80" i="1"/>
  <c r="F78" i="1"/>
  <c r="G78" i="1"/>
  <c r="C7" i="1"/>
  <c r="C10" i="1"/>
  <c r="C25" i="1"/>
  <c r="C28" i="1"/>
  <c r="C39" i="1"/>
  <c r="C46" i="1"/>
  <c r="D55" i="1"/>
  <c r="E55" i="1"/>
  <c r="C55" i="1"/>
  <c r="D60" i="1"/>
  <c r="E60" i="1"/>
  <c r="C60" i="1"/>
  <c r="F62" i="1"/>
  <c r="G62" i="1"/>
  <c r="F58" i="1"/>
  <c r="G58" i="1"/>
  <c r="F59" i="1"/>
  <c r="D52" i="1"/>
  <c r="E52" i="1"/>
  <c r="C52" i="1"/>
  <c r="D44" i="1"/>
  <c r="E44" i="1"/>
  <c r="C44" i="1"/>
  <c r="F22" i="1"/>
  <c r="G22" i="1"/>
  <c r="F23" i="1"/>
  <c r="G23" i="1"/>
  <c r="D25" i="1"/>
  <c r="E25" i="1"/>
  <c r="D88" i="1" l="1"/>
  <c r="E88" i="1"/>
  <c r="F90" i="1"/>
  <c r="G90" i="1"/>
  <c r="F92" i="1"/>
  <c r="G92" i="1"/>
  <c r="F93" i="1"/>
  <c r="G93" i="1"/>
  <c r="G76" i="1"/>
  <c r="F76" i="1"/>
  <c r="F74" i="1"/>
  <c r="G74" i="1"/>
  <c r="F75" i="1"/>
  <c r="G75" i="1"/>
  <c r="F54" i="1"/>
  <c r="G54" i="1"/>
  <c r="D46" i="1"/>
  <c r="E46" i="1"/>
  <c r="D28" i="1"/>
  <c r="E28" i="1"/>
  <c r="F30" i="1"/>
  <c r="G30" i="1"/>
  <c r="F31" i="1"/>
  <c r="G31" i="1"/>
  <c r="F32" i="1"/>
  <c r="G32" i="1"/>
  <c r="F33" i="1"/>
  <c r="G33" i="1"/>
  <c r="F34" i="1"/>
  <c r="G34" i="1"/>
  <c r="F35" i="1"/>
  <c r="G35" i="1"/>
  <c r="F36" i="1"/>
  <c r="G36" i="1"/>
  <c r="F38" i="1"/>
  <c r="G38" i="1"/>
  <c r="G52" i="1" l="1"/>
  <c r="G63" i="1"/>
  <c r="G29" i="1"/>
  <c r="G27" i="1"/>
  <c r="F17" i="1"/>
  <c r="G17" i="1"/>
  <c r="C66" i="1"/>
  <c r="F95" i="1"/>
  <c r="G95" i="1"/>
  <c r="G97" i="1"/>
  <c r="F97" i="1"/>
  <c r="F57" i="1"/>
  <c r="G57" i="1"/>
  <c r="G56" i="1"/>
  <c r="F56" i="1"/>
  <c r="G55" i="1"/>
  <c r="D10" i="1"/>
  <c r="E10" i="1"/>
  <c r="G53" i="1"/>
  <c r="F53" i="1"/>
  <c r="G68" i="1" l="1"/>
  <c r="F68" i="1"/>
  <c r="F48" i="1"/>
  <c r="G48" i="1"/>
  <c r="F49" i="1"/>
  <c r="G49" i="1"/>
  <c r="F50" i="1"/>
  <c r="G50" i="1"/>
  <c r="F51" i="1"/>
  <c r="G51" i="1"/>
  <c r="C82" i="1" l="1"/>
  <c r="C98" i="1" s="1"/>
  <c r="D82" i="1" l="1"/>
  <c r="G82" i="1" s="1"/>
  <c r="F63" i="1"/>
  <c r="D39" i="1"/>
  <c r="E39" i="1"/>
  <c r="F21" i="1"/>
  <c r="G21" i="1"/>
  <c r="F24" i="1"/>
  <c r="G24" i="1"/>
  <c r="F18" i="1" l="1"/>
  <c r="G18" i="1"/>
  <c r="F19" i="1"/>
  <c r="G19" i="1"/>
  <c r="F20" i="1"/>
  <c r="G20" i="1"/>
  <c r="C64" i="1" l="1"/>
  <c r="F9" i="1"/>
  <c r="G9" i="1"/>
  <c r="D7" i="1"/>
  <c r="E7" i="1"/>
  <c r="F94" i="1" l="1"/>
  <c r="F84" i="1"/>
  <c r="G84" i="1"/>
  <c r="G60" i="1" l="1"/>
  <c r="F60" i="1"/>
  <c r="G96" i="1" l="1"/>
  <c r="F96" i="1"/>
  <c r="F52" i="1"/>
  <c r="F29" i="1"/>
  <c r="F25" i="1" l="1"/>
  <c r="G25" i="1" l="1"/>
  <c r="D66" i="1"/>
  <c r="D98" i="1" s="1"/>
  <c r="E66" i="1"/>
  <c r="E98" i="1" s="1"/>
  <c r="G98" i="1" l="1"/>
  <c r="F98" i="1"/>
  <c r="F79" i="1"/>
  <c r="G79" i="1"/>
  <c r="E64" i="1"/>
  <c r="E99" i="1" s="1"/>
  <c r="F67" i="1"/>
  <c r="G67" i="1"/>
  <c r="F71" i="1"/>
  <c r="G71" i="1"/>
  <c r="F72" i="1"/>
  <c r="G72" i="1"/>
  <c r="F83" i="1"/>
  <c r="F82" i="1" s="1"/>
  <c r="G83" i="1"/>
  <c r="F88" i="1"/>
  <c r="G88" i="1"/>
  <c r="G66" i="1"/>
  <c r="F66" i="1"/>
  <c r="D64" i="1"/>
  <c r="D99" i="1" s="1"/>
  <c r="F8" i="1"/>
  <c r="G8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  <c r="F26" i="1"/>
  <c r="G26" i="1"/>
  <c r="F27" i="1"/>
  <c r="F28" i="1"/>
  <c r="G28" i="1"/>
  <c r="F39" i="1"/>
  <c r="G39" i="1"/>
  <c r="F40" i="1"/>
  <c r="G40" i="1"/>
  <c r="F41" i="1"/>
  <c r="G41" i="1"/>
  <c r="F42" i="1"/>
  <c r="G42" i="1"/>
  <c r="F43" i="1"/>
  <c r="G43" i="1"/>
  <c r="F44" i="1"/>
  <c r="G44" i="1"/>
  <c r="F45" i="1"/>
  <c r="G45" i="1"/>
  <c r="F46" i="1"/>
  <c r="G46" i="1"/>
  <c r="F47" i="1"/>
  <c r="G47" i="1"/>
  <c r="F55" i="1"/>
  <c r="F61" i="1"/>
  <c r="G61" i="1"/>
  <c r="G7" i="1"/>
  <c r="F7" i="1"/>
  <c r="C99" i="1" l="1"/>
  <c r="G64" i="1"/>
  <c r="F64" i="1"/>
  <c r="F99" i="1" l="1"/>
  <c r="G99" i="1"/>
</calcChain>
</file>

<file path=xl/sharedStrings.xml><?xml version="1.0" encoding="utf-8"?>
<sst xmlns="http://schemas.openxmlformats.org/spreadsheetml/2006/main" count="190" uniqueCount="141">
  <si>
    <t>Код</t>
  </si>
  <si>
    <t>Показник</t>
  </si>
  <si>
    <t>План на рік з урахуванням змін</t>
  </si>
  <si>
    <t>Касові видатки за вказаний період</t>
  </si>
  <si>
    <t>0100</t>
  </si>
  <si>
    <t>Державне управління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</si>
  <si>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</si>
  <si>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1000</t>
  </si>
  <si>
    <t>Освіта</t>
  </si>
  <si>
    <t>3000</t>
  </si>
  <si>
    <t>Соціальний захист та соціальне забезпечення</t>
  </si>
  <si>
    <t>Організація та проведення громадських робіт</t>
  </si>
  <si>
    <t>4000</t>
  </si>
  <si>
    <t>5000</t>
  </si>
  <si>
    <t>5031</t>
  </si>
  <si>
    <t>6000</t>
  </si>
  <si>
    <t>Житлово-комунальне господарство</t>
  </si>
  <si>
    <t>8000</t>
  </si>
  <si>
    <t xml:space="preserve"> </t>
  </si>
  <si>
    <t>Відсоток виконання</t>
  </si>
  <si>
    <t>до плану на рік з урахуванням змін</t>
  </si>
  <si>
    <t xml:space="preserve">РАЗОМ ПО ЗАГАЛЬНОМУ ФОНДУ </t>
  </si>
  <si>
    <t>Видатки (загальний фонд)</t>
  </si>
  <si>
    <t>Видатки (спеціальний фонд)</t>
  </si>
  <si>
    <t>РАЗОМ ПО СПЕЦІАЛЬНОМУ ФОНДУ</t>
  </si>
  <si>
    <t>ВСЬОГО ВИДАТКИ</t>
  </si>
  <si>
    <t>АНАЛІЗ</t>
  </si>
  <si>
    <t>виконання видаткової частини селищного бюджету</t>
  </si>
  <si>
    <t>0150</t>
  </si>
  <si>
    <t>Надання дошкільної освіти</t>
  </si>
  <si>
    <t>Забезпечення діяльності інших закладів у сфері освіти</t>
  </si>
  <si>
    <t>2000</t>
  </si>
  <si>
    <t>Охорона здоров`я</t>
  </si>
  <si>
    <t>2010</t>
  </si>
  <si>
    <t>Багатопрофільна стаціонарна медична допомога населенню</t>
  </si>
  <si>
    <t>3210</t>
  </si>
  <si>
    <t>Культура i мистецтво</t>
  </si>
  <si>
    <t>4030</t>
  </si>
  <si>
    <t>Забезпечення діяльності бібліотек</t>
  </si>
  <si>
    <t>Забезпечення діяльності музеїв i виставок</t>
  </si>
  <si>
    <t>Забезпечення діяльності палаців i будинків культури, клубів, центрів дозвілля та iнших клубних закладів</t>
  </si>
  <si>
    <t>Забезпечення діяльності інших закладів в галузі культури і мистецтва</t>
  </si>
  <si>
    <t>Фiзична культура i спорт</t>
  </si>
  <si>
    <t>6030</t>
  </si>
  <si>
    <t>Організація благоустрою населених пунктів</t>
  </si>
  <si>
    <t>7000</t>
  </si>
  <si>
    <t>Економічна діяльність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</si>
  <si>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</si>
  <si>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</si>
  <si>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Інша діяльність</t>
  </si>
  <si>
    <t>9000</t>
  </si>
  <si>
    <t>Міжбюджетні трансферти</t>
  </si>
  <si>
    <t>9770</t>
  </si>
  <si>
    <t>Інші субвенції з місцевого бюджету</t>
  </si>
  <si>
    <t>9800</t>
  </si>
  <si>
    <t>Субвенція з місцевого бюджету державному бюджету на виконання програм соціально-економічного розвитку регіонів</t>
  </si>
  <si>
    <t>Природоохоронні заходи за рахунок цільових фондів</t>
  </si>
  <si>
    <t>Первинна медична допомога населенню, що надається центрами первинної медичної (медико-санітарної) допомоги</t>
  </si>
  <si>
    <t>План на звітний період з урахуванням змін</t>
  </si>
  <si>
    <t>до плану на звітний період  з урахуванням змін</t>
  </si>
  <si>
    <t>Керівництво і управління у відповідній сфері у містах (місті Києві), селищах, селах, територіальних громадах</t>
  </si>
  <si>
    <t>0160</t>
  </si>
  <si>
    <t>Надання позашкільної освіти закладами позашкільної освіти, заходи із позашкільної роботи з дітьми</t>
  </si>
  <si>
    <t>Інші програми та заходи у сфері освіти</t>
  </si>
  <si>
    <t>Забезпечення діяльності інклюзивно-ресурсних центрів за рахунок коштів місцевого бюджету</t>
  </si>
  <si>
    <t>Забезпечення діяльності інклюзивно-ресурсних центрів за рахунок освітньої субвенції</t>
  </si>
  <si>
    <t>Пільгове медичне обслуговування осіб, які постраждали внаслідок Чорнобильської катастрофи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</si>
  <si>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</si>
  <si>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1010</t>
  </si>
  <si>
    <t>1021</t>
  </si>
  <si>
    <t>Надання загальної середньої освіти закладами загальної середньої освіти за рахунок коштів місцевого бюджету</t>
  </si>
  <si>
    <t>1031</t>
  </si>
  <si>
    <t>Надання загальної середньої освіти закладами загальної середньої освіти за рахунок освітньої субвенції</t>
  </si>
  <si>
    <t>1070</t>
  </si>
  <si>
    <t>1080</t>
  </si>
  <si>
    <t>Надання спеціалізованої освіти мистецькими школами</t>
  </si>
  <si>
    <t>1141</t>
  </si>
  <si>
    <t>1142</t>
  </si>
  <si>
    <t>1151</t>
  </si>
  <si>
    <t>1152</t>
  </si>
  <si>
    <t>1160</t>
  </si>
  <si>
    <t>Забезпечення діяльності центрів професійного розвитку педагогічних працівників</t>
  </si>
  <si>
    <t>1200</t>
  </si>
  <si>
    <t>3050</t>
  </si>
  <si>
    <t>3160</t>
  </si>
  <si>
    <t>3242</t>
  </si>
  <si>
    <t>4040</t>
  </si>
  <si>
    <t>4060</t>
  </si>
  <si>
    <t>4081</t>
  </si>
  <si>
    <t>6017</t>
  </si>
  <si>
    <t>Інша діяльність, пов`язана з експлуатацією об`єктів житлово-комунального господарства</t>
  </si>
  <si>
    <t>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</si>
  <si>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</si>
  <si>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8110</t>
  </si>
  <si>
    <t>Заходи із запобігання та ліквідації надзвичайних ситуацій та наслідків стихійного лиха</t>
  </si>
  <si>
    <t>8710</t>
  </si>
  <si>
    <t>Резервний фонд місцевого бюджету</t>
  </si>
  <si>
    <t>6090</t>
  </si>
  <si>
    <t>Інша діяльність у сфері житлово-комунального господарства</t>
  </si>
  <si>
    <t>3090</t>
  </si>
  <si>
    <t>Видатки на поховання учасників бойових дій та осіб з інвалідністю внаслідок війни</t>
  </si>
  <si>
    <t>3191</t>
  </si>
  <si>
    <t>Інші видатки на соціальний захист ветеранів війни та праці</t>
  </si>
  <si>
    <t>6013</t>
  </si>
  <si>
    <t>Забезпечення діяльності водопровідно-каналізаційного господарства</t>
  </si>
  <si>
    <t>8220</t>
  </si>
  <si>
    <t>Заходи та роботи з мобілізаційної підготовки місцевого значення</t>
  </si>
  <si>
    <t>Проведення (надання) додаткових психолого- педагогічних і корекційно-розвиткових занять (послуг) за рахунок субвенції з державного бюджету місцевим бюджетам на надання державної підтримки особам з особливими освітніми потребами</t>
  </si>
  <si>
    <t>1600</t>
  </si>
  <si>
    <t>Здійснення доплат педагогічним працівникам закладів загальної середньої освіти за рахунок субвенції з державного бюджету місцевим бюджетам</t>
  </si>
  <si>
    <t>3035</t>
  </si>
  <si>
    <t>Компенсаційні виплати за пільговий проїзд окремих категорій громадян на залізничному транспорті</t>
  </si>
  <si>
    <t>3121</t>
  </si>
  <si>
    <t>Здійснення соціальної роботи та надання соціальних послуг центрами соціальних служб та центрами надання соціальних послуг особам/сім`ям, які належать до вразливих груп населення та/або перебувають у складних життєвих обставинах</t>
  </si>
  <si>
    <t>3193</t>
  </si>
  <si>
    <t>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</t>
  </si>
  <si>
    <t>Розвиток здібностей у дітей та молоді з фізичної культури та спорту комунальними дитячо- юнацькими спортивними школами</t>
  </si>
  <si>
    <t>7130</t>
  </si>
  <si>
    <t>Здійснення заходів із землеустрою</t>
  </si>
  <si>
    <t>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</si>
  <si>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</si>
  <si>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</si>
  <si>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</si>
  <si>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1300</t>
  </si>
  <si>
    <t>6091</t>
  </si>
  <si>
    <t>станом на 1 липня 2026 року</t>
  </si>
  <si>
    <t>2111</t>
  </si>
  <si>
    <t>3221</t>
  </si>
  <si>
    <t>Грошова компенсація за належні для отримання жилі приміщення для сімей осіб, визначених пунктами 2 – 5 частини першої статті 10-1 Закону України `Про статус ветеранів війни, гарантії їх соціального захисту`, для осіб з інвалідністю I – II групи, яка наста</t>
  </si>
  <si>
    <t>Інші заходи та заклади у сфері соціального захисту і соціального забезпечення</t>
  </si>
  <si>
    <t>8240</t>
  </si>
  <si>
    <t>Заходи та роботи з територіальної оборони</t>
  </si>
  <si>
    <t>9150</t>
  </si>
  <si>
    <t>Інші дотації з місцевого бюджету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</si>
  <si>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</si>
  <si>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1700</t>
  </si>
  <si>
    <t>Виконання заходів за рахунок субвенції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</t>
  </si>
  <si>
    <t>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</si>
  <si>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</si>
  <si>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Підготовка та реалізація публічних інвестиційних проектів / програм публічних інвестицій за рахунок коштів місцевого бюджету в галузі житлово-комунального господарства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</si>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</sst>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4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"/>
      <family val="2"/>
      <charset val="204"/>
    </font>
    <font>
      <sz val="11"/>
      <color indexed="62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0"/>
      <name val="Arial"/>
    </font>
    <font>
      <sz val="10"/>
      <name val="Arial Cyr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Helv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2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rgb="FFCC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5">
    <xf numFmtId="0" fontId="0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5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19" fillId="0" borderId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0" borderId="0"/>
    <xf numFmtId="0" fontId="21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2" borderId="0" applyNumberFormat="0" applyBorder="0" applyAlignment="0" applyProtection="0"/>
    <xf numFmtId="0" fontId="23" fillId="10" borderId="6" applyNumberFormat="0" applyAlignment="0" applyProtection="0"/>
    <xf numFmtId="0" fontId="24" fillId="7" borderId="0" applyNumberFormat="0" applyBorder="0" applyAlignment="0" applyProtection="0"/>
    <xf numFmtId="0" fontId="25" fillId="0" borderId="7" applyNumberFormat="0" applyFill="0" applyAlignment="0" applyProtection="0"/>
    <xf numFmtId="0" fontId="26" fillId="0" borderId="8" applyNumberFormat="0" applyFill="0" applyAlignment="0" applyProtection="0"/>
    <xf numFmtId="0" fontId="27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0"/>
    <xf numFmtId="0" fontId="29" fillId="0" borderId="0"/>
    <xf numFmtId="0" fontId="30" fillId="0" borderId="10" applyNumberFormat="0" applyFill="0" applyAlignment="0" applyProtection="0"/>
    <xf numFmtId="0" fontId="31" fillId="23" borderId="11" applyNumberFormat="0" applyAlignment="0" applyProtection="0"/>
    <xf numFmtId="0" fontId="32" fillId="0" borderId="0" applyNumberFormat="0" applyFill="0" applyBorder="0" applyAlignment="0" applyProtection="0"/>
    <xf numFmtId="0" fontId="33" fillId="24" borderId="6" applyNumberFormat="0" applyAlignment="0" applyProtection="0"/>
    <xf numFmtId="0" fontId="34" fillId="0" borderId="12" applyNumberFormat="0" applyFill="0" applyAlignment="0" applyProtection="0"/>
    <xf numFmtId="0" fontId="35" fillId="6" borderId="0" applyNumberFormat="0" applyBorder="0" applyAlignment="0" applyProtection="0"/>
    <xf numFmtId="0" fontId="20" fillId="25" borderId="13" applyNumberFormat="0" applyFont="0" applyAlignment="0" applyProtection="0"/>
    <xf numFmtId="0" fontId="19" fillId="25" borderId="13" applyNumberFormat="0" applyFont="0" applyAlignment="0" applyProtection="0"/>
    <xf numFmtId="0" fontId="36" fillId="24" borderId="14" applyNumberFormat="0" applyAlignment="0" applyProtection="0"/>
    <xf numFmtId="0" fontId="37" fillId="26" borderId="0" applyNumberFormat="0" applyBorder="0" applyAlignment="0" applyProtection="0"/>
    <xf numFmtId="0" fontId="38" fillId="0" borderId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4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0" borderId="0"/>
    <xf numFmtId="0" fontId="22" fillId="25" borderId="1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43">
    <xf numFmtId="0" fontId="0" fillId="0" borderId="0" xfId="0"/>
    <xf numFmtId="0" fontId="16" fillId="0" borderId="3" xfId="0" applyFont="1" applyBorder="1" applyAlignment="1">
      <alignment horizontal="center" wrapText="1"/>
    </xf>
    <xf numFmtId="0" fontId="16" fillId="2" borderId="4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wrapText="1"/>
    </xf>
    <xf numFmtId="0" fontId="16" fillId="4" borderId="3" xfId="1" quotePrefix="1" applyFont="1" applyFill="1" applyBorder="1" applyAlignment="1">
      <alignment vertical="center" wrapText="1"/>
    </xf>
    <xf numFmtId="0" fontId="16" fillId="4" borderId="3" xfId="1" applyFont="1" applyFill="1" applyBorder="1" applyAlignment="1">
      <alignment vertical="center" wrapText="1"/>
    </xf>
    <xf numFmtId="164" fontId="16" fillId="4" borderId="3" xfId="1" applyNumberFormat="1" applyFont="1" applyFill="1" applyBorder="1" applyAlignment="1">
      <alignment vertical="center" wrapText="1"/>
    </xf>
    <xf numFmtId="164" fontId="17" fillId="3" borderId="3" xfId="1" applyNumberFormat="1" applyFont="1" applyFill="1" applyBorder="1" applyAlignment="1">
      <alignment vertical="center" wrapText="1"/>
    </xf>
    <xf numFmtId="164" fontId="16" fillId="2" borderId="3" xfId="0" applyNumberFormat="1" applyFont="1" applyFill="1" applyBorder="1" applyAlignment="1">
      <alignment vertical="center" wrapText="1"/>
    </xf>
    <xf numFmtId="2" fontId="16" fillId="2" borderId="3" xfId="0" applyNumberFormat="1" applyFont="1" applyFill="1" applyBorder="1"/>
    <xf numFmtId="0" fontId="16" fillId="4" borderId="3" xfId="1" quotePrefix="1" applyFont="1" applyFill="1" applyBorder="1" applyAlignment="1">
      <alignment horizontal="left" vertical="center" wrapText="1"/>
    </xf>
    <xf numFmtId="0" fontId="16" fillId="2" borderId="3" xfId="0" quotePrefix="1" applyFont="1" applyFill="1" applyBorder="1" applyAlignment="1">
      <alignment vertical="center" wrapText="1"/>
    </xf>
    <xf numFmtId="0" fontId="16" fillId="2" borderId="3" xfId="0" applyFont="1" applyFill="1" applyBorder="1" applyAlignment="1">
      <alignment vertical="center" wrapText="1"/>
    </xf>
    <xf numFmtId="0" fontId="17" fillId="2" borderId="3" xfId="0" applyFont="1" applyFill="1" applyBorder="1"/>
    <xf numFmtId="0" fontId="18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/>
    <xf numFmtId="0" fontId="17" fillId="0" borderId="0" xfId="0" applyFont="1"/>
    <xf numFmtId="2" fontId="17" fillId="0" borderId="0" xfId="0" applyNumberFormat="1" applyFont="1"/>
    <xf numFmtId="0" fontId="16" fillId="4" borderId="3" xfId="20" applyFont="1" applyFill="1" applyBorder="1" applyAlignment="1">
      <alignment vertical="center" wrapText="1"/>
    </xf>
    <xf numFmtId="164" fontId="16" fillId="4" borderId="3" xfId="20" applyNumberFormat="1" applyFont="1" applyFill="1" applyBorder="1" applyAlignment="1">
      <alignment vertical="center" wrapText="1"/>
    </xf>
    <xf numFmtId="0" fontId="41" fillId="0" borderId="3" xfId="23" applyFont="1" applyBorder="1" applyAlignment="1">
      <alignment vertical="center" wrapText="1"/>
    </xf>
    <xf numFmtId="0" fontId="41" fillId="0" borderId="3" xfId="23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4" borderId="3" xfId="1" quotePrefix="1" applyFont="1" applyFill="1" applyBorder="1" applyAlignment="1">
      <alignment horizontal="center" vertical="center" wrapText="1"/>
    </xf>
    <xf numFmtId="4" fontId="41" fillId="0" borderId="3" xfId="23" applyNumberFormat="1" applyFont="1" applyBorder="1" applyAlignment="1">
      <alignment vertical="center"/>
    </xf>
    <xf numFmtId="0" fontId="41" fillId="0" borderId="3" xfId="111" applyFont="1" applyBorder="1" applyAlignment="1">
      <alignment horizontal="center" vertical="center"/>
    </xf>
    <xf numFmtId="0" fontId="41" fillId="0" borderId="3" xfId="111" applyFont="1" applyBorder="1" applyAlignment="1">
      <alignment vertical="center" wrapText="1"/>
    </xf>
    <xf numFmtId="0" fontId="41" fillId="0" borderId="3" xfId="132" applyFont="1" applyBorder="1" applyAlignment="1">
      <alignment horizontal="center" vertical="center"/>
    </xf>
    <xf numFmtId="0" fontId="41" fillId="0" borderId="3" xfId="132" applyFont="1" applyBorder="1" applyAlignment="1">
      <alignment vertical="center" wrapText="1"/>
    </xf>
    <xf numFmtId="4" fontId="41" fillId="0" borderId="3" xfId="132" applyNumberFormat="1" applyFont="1" applyBorder="1" applyAlignment="1">
      <alignment vertical="center"/>
    </xf>
    <xf numFmtId="164" fontId="16" fillId="27" borderId="3" xfId="1" applyNumberFormat="1" applyFont="1" applyFill="1" applyBorder="1" applyAlignment="1">
      <alignment vertical="center" wrapText="1"/>
    </xf>
    <xf numFmtId="0" fontId="43" fillId="27" borderId="3" xfId="132" applyFont="1" applyFill="1" applyBorder="1" applyAlignment="1">
      <alignment horizontal="center" vertical="center"/>
    </xf>
    <xf numFmtId="0" fontId="43" fillId="27" borderId="3" xfId="132" applyFont="1" applyFill="1" applyBorder="1" applyAlignment="1">
      <alignment vertical="center" wrapText="1"/>
    </xf>
    <xf numFmtId="4" fontId="43" fillId="27" borderId="3" xfId="132" applyNumberFormat="1" applyFont="1" applyFill="1" applyBorder="1" applyAlignment="1">
      <alignment vertical="center"/>
    </xf>
    <xf numFmtId="4" fontId="17" fillId="0" borderId="0" xfId="0" applyNumberFormat="1" applyFont="1"/>
    <xf numFmtId="0" fontId="16" fillId="0" borderId="3" xfId="0" applyFont="1" applyBorder="1" applyAlignment="1">
      <alignment horizontal="center"/>
    </xf>
    <xf numFmtId="0" fontId="16" fillId="2" borderId="5" xfId="0" quotePrefix="1" applyFont="1" applyFill="1" applyBorder="1" applyAlignment="1">
      <alignment horizontal="center" vertical="center" wrapText="1"/>
    </xf>
    <xf numFmtId="0" fontId="16" fillId="2" borderId="2" xfId="0" quotePrefix="1" applyFont="1" applyFill="1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4" borderId="3" xfId="20" quotePrefix="1" applyFont="1" applyFill="1" applyBorder="1" applyAlignment="1">
      <alignment horizontal="left" vertical="center" wrapText="1"/>
    </xf>
    <xf numFmtId="0" fontId="17" fillId="0" borderId="0" xfId="0" applyFont="1" applyAlignment="1">
      <alignment wrapText="1"/>
    </xf>
  </cellXfs>
  <cellStyles count="175">
    <cellStyle name="20% — акцент1" xfId="24"/>
    <cellStyle name="20% — акцент1 2" xfId="133"/>
    <cellStyle name="20% — акцент2" xfId="25"/>
    <cellStyle name="20% — акцент2 2" xfId="134"/>
    <cellStyle name="20% — акцент3" xfId="26"/>
    <cellStyle name="20% — акцент3 2" xfId="135"/>
    <cellStyle name="20% — акцент4" xfId="27"/>
    <cellStyle name="20% — акцент4 2" xfId="136"/>
    <cellStyle name="20% — акцент5" xfId="28"/>
    <cellStyle name="20% — акцент5 2" xfId="137"/>
    <cellStyle name="20% — акцент6" xfId="29"/>
    <cellStyle name="20% — акцент6 2" xfId="138"/>
    <cellStyle name="20% – Акцентування1" xfId="30"/>
    <cellStyle name="20% – Акцентування2" xfId="31"/>
    <cellStyle name="20% – Акцентування3" xfId="32"/>
    <cellStyle name="20% – Акцентування4" xfId="33"/>
    <cellStyle name="20% – Акцентування5" xfId="34"/>
    <cellStyle name="20% – Акцентування6" xfId="35"/>
    <cellStyle name="40% — акцент1" xfId="36"/>
    <cellStyle name="40% — акцент1 2" xfId="139"/>
    <cellStyle name="40% — акцент2" xfId="37"/>
    <cellStyle name="40% — акцент2 2" xfId="140"/>
    <cellStyle name="40% — акцент3" xfId="38"/>
    <cellStyle name="40% — акцент3 2" xfId="141"/>
    <cellStyle name="40% — акцент4" xfId="39"/>
    <cellStyle name="40% — акцент4 2" xfId="142"/>
    <cellStyle name="40% — акцент5" xfId="40"/>
    <cellStyle name="40% — акцент5 2" xfId="143"/>
    <cellStyle name="40% — акцент6" xfId="41"/>
    <cellStyle name="40% — акцент6 2" xfId="144"/>
    <cellStyle name="40% – Акцентування1" xfId="42"/>
    <cellStyle name="40% – Акцентування2" xfId="43"/>
    <cellStyle name="40% – Акцентування3" xfId="44"/>
    <cellStyle name="40% – Акцентування4" xfId="45"/>
    <cellStyle name="40% – Акцентування5" xfId="46"/>
    <cellStyle name="40% – Акцентування6" xfId="47"/>
    <cellStyle name="60% — акцент1" xfId="48"/>
    <cellStyle name="60% — акцент1 2" xfId="145"/>
    <cellStyle name="60% — акцент2" xfId="49"/>
    <cellStyle name="60% — акцент2 2" xfId="146"/>
    <cellStyle name="60% — акцент3" xfId="50"/>
    <cellStyle name="60% — акцент3 2" xfId="147"/>
    <cellStyle name="60% — акцент4" xfId="51"/>
    <cellStyle name="60% — акцент4 2" xfId="148"/>
    <cellStyle name="60% — акцент5" xfId="52"/>
    <cellStyle name="60% — акцент5 2" xfId="149"/>
    <cellStyle name="60% — акцент6" xfId="53"/>
    <cellStyle name="60% — акцент6 2" xfId="150"/>
    <cellStyle name="60% – Акцентування1" xfId="54"/>
    <cellStyle name="60% – Акцентування2" xfId="55"/>
    <cellStyle name="60% – Акцентування3" xfId="56"/>
    <cellStyle name="60% – Акцентування4" xfId="57"/>
    <cellStyle name="60% – Акцентування5" xfId="58"/>
    <cellStyle name="60% – Акцентування6" xfId="59"/>
    <cellStyle name="Normal_Доходи" xfId="60"/>
    <cellStyle name="Акцентування1" xfId="61"/>
    <cellStyle name="Акцентування2" xfId="62"/>
    <cellStyle name="Акцентування3" xfId="63"/>
    <cellStyle name="Акцентування4" xfId="64"/>
    <cellStyle name="Акцентування5" xfId="65"/>
    <cellStyle name="Акцентування6" xfId="66"/>
    <cellStyle name="Ввід" xfId="67"/>
    <cellStyle name="Добре" xfId="68"/>
    <cellStyle name="Заголовок 1 2" xfId="69"/>
    <cellStyle name="Заголовок 2 2" xfId="70"/>
    <cellStyle name="Заголовок 3 2" xfId="71"/>
    <cellStyle name="Заголовок 4 2" xfId="72"/>
    <cellStyle name="Звичайний 2" xfId="73"/>
    <cellStyle name="Звичайний 2 2" xfId="151"/>
    <cellStyle name="Звичайний 3" xfId="74"/>
    <cellStyle name="Зв'язана клітинка" xfId="75"/>
    <cellStyle name="Контрольна клітинка" xfId="76"/>
    <cellStyle name="Назва" xfId="77"/>
    <cellStyle name="Обчислення" xfId="78"/>
    <cellStyle name="Обычный" xfId="0" builtinId="0"/>
    <cellStyle name="Обычный 10" xfId="19"/>
    <cellStyle name="Обычный 10 2" xfId="105"/>
    <cellStyle name="Обычный 10 2 2" xfId="169"/>
    <cellStyle name="Обычный 10 3" xfId="128"/>
    <cellStyle name="Обычный 11" xfId="20"/>
    <cellStyle name="Обычный 11 2" xfId="106"/>
    <cellStyle name="Обычный 11 2 2" xfId="170"/>
    <cellStyle name="Обычный 11 3" xfId="129"/>
    <cellStyle name="Обычный 12" xfId="21"/>
    <cellStyle name="Обычный 12 2" xfId="107"/>
    <cellStyle name="Обычный 12 2 2" xfId="171"/>
    <cellStyle name="Обычный 12 3" xfId="130"/>
    <cellStyle name="Обычный 13" xfId="22"/>
    <cellStyle name="Обычный 13 2" xfId="131"/>
    <cellStyle name="Обычный 14" xfId="88"/>
    <cellStyle name="Обычный 15" xfId="108"/>
    <cellStyle name="Обычный 15 2" xfId="172"/>
    <cellStyle name="Обычный 16" xfId="109"/>
    <cellStyle name="Обычный 17" xfId="173"/>
    <cellStyle name="Обычный 18" xfId="174"/>
    <cellStyle name="Обычный 2" xfId="1"/>
    <cellStyle name="Обычный 2 2" xfId="6"/>
    <cellStyle name="Обычный 2 2 2" xfId="15"/>
    <cellStyle name="Обычный 2 2 2 2" xfId="101"/>
    <cellStyle name="Обычный 2 2 2 2 2" xfId="165"/>
    <cellStyle name="Обычный 2 2 2 3" xfId="124"/>
    <cellStyle name="Обычный 2 2 3" xfId="93"/>
    <cellStyle name="Обычный 2 2 3 2" xfId="157"/>
    <cellStyle name="Обычный 2 2 4" xfId="116"/>
    <cellStyle name="Обычный 2 3" xfId="11"/>
    <cellStyle name="Обычный 2 3 2" xfId="97"/>
    <cellStyle name="Обычный 2 3 2 2" xfId="161"/>
    <cellStyle name="Обычный 2 3 3" xfId="120"/>
    <cellStyle name="Обычный 2 4" xfId="23"/>
    <cellStyle name="Обычный 2 4 2" xfId="132"/>
    <cellStyle name="Обычный 2 5" xfId="89"/>
    <cellStyle name="Обычный 2 5 2" xfId="153"/>
    <cellStyle name="Обычный 2 6" xfId="111"/>
    <cellStyle name="Обычный 2 7" xfId="112"/>
    <cellStyle name="Обычный 3" xfId="2"/>
    <cellStyle name="Обычный 3 2" xfId="7"/>
    <cellStyle name="Обычный 3 2 2" xfId="16"/>
    <cellStyle name="Обычный 3 2 2 2" xfId="102"/>
    <cellStyle name="Обычный 3 2 2 2 2" xfId="166"/>
    <cellStyle name="Обычный 3 2 2 3" xfId="125"/>
    <cellStyle name="Обычный 3 2 3" xfId="94"/>
    <cellStyle name="Обычный 3 2 3 2" xfId="158"/>
    <cellStyle name="Обычный 3 2 4" xfId="117"/>
    <cellStyle name="Обычный 3 3" xfId="12"/>
    <cellStyle name="Обычный 3 3 2" xfId="98"/>
    <cellStyle name="Обычный 3 3 2 2" xfId="162"/>
    <cellStyle name="Обычный 3 3 3" xfId="121"/>
    <cellStyle name="Обычный 3 4" xfId="90"/>
    <cellStyle name="Обычный 3 4 2" xfId="154"/>
    <cellStyle name="Обычный 3 5" xfId="110"/>
    <cellStyle name="Обычный 3 6" xfId="113"/>
    <cellStyle name="Обычный 4" xfId="3"/>
    <cellStyle name="Обычный 4 2" xfId="8"/>
    <cellStyle name="Обычный 4 2 2" xfId="17"/>
    <cellStyle name="Обычный 4 2 2 2" xfId="103"/>
    <cellStyle name="Обычный 4 2 2 2 2" xfId="167"/>
    <cellStyle name="Обычный 4 2 2 3" xfId="126"/>
    <cellStyle name="Обычный 4 2 3" xfId="95"/>
    <cellStyle name="Обычный 4 2 3 2" xfId="159"/>
    <cellStyle name="Обычный 4 2 4" xfId="118"/>
    <cellStyle name="Обычный 4 3" xfId="13"/>
    <cellStyle name="Обычный 4 3 2" xfId="99"/>
    <cellStyle name="Обычный 4 3 2 2" xfId="163"/>
    <cellStyle name="Обычный 4 3 3" xfId="122"/>
    <cellStyle name="Обычный 4 4" xfId="91"/>
    <cellStyle name="Обычный 4 4 2" xfId="155"/>
    <cellStyle name="Обычный 4 5" xfId="114"/>
    <cellStyle name="Обычный 5" xfId="4"/>
    <cellStyle name="Обычный 5 2" xfId="14"/>
    <cellStyle name="Обычный 5 2 2" xfId="100"/>
    <cellStyle name="Обычный 5 2 2 2" xfId="164"/>
    <cellStyle name="Обычный 5 2 3" xfId="123"/>
    <cellStyle name="Обычный 5 3" xfId="92"/>
    <cellStyle name="Обычный 5 3 2" xfId="156"/>
    <cellStyle name="Обычный 5 4" xfId="115"/>
    <cellStyle name="Обычный 6" xfId="5"/>
    <cellStyle name="Обычный 7" xfId="9"/>
    <cellStyle name="Обычный 7 2" xfId="96"/>
    <cellStyle name="Обычный 7 2 2" xfId="160"/>
    <cellStyle name="Обычный 7 3" xfId="119"/>
    <cellStyle name="Обычный 8" xfId="10"/>
    <cellStyle name="Обычный 9" xfId="18"/>
    <cellStyle name="Обычный 9 2" xfId="104"/>
    <cellStyle name="Обычный 9 2 2" xfId="168"/>
    <cellStyle name="Обычный 9 3" xfId="127"/>
    <cellStyle name="Підсумок" xfId="79"/>
    <cellStyle name="Поганий" xfId="80"/>
    <cellStyle name="Примечание 2" xfId="81"/>
    <cellStyle name="Примітка" xfId="82"/>
    <cellStyle name="Примітка 2" xfId="152"/>
    <cellStyle name="Результат" xfId="83"/>
    <cellStyle name="Середній" xfId="84"/>
    <cellStyle name="Стиль 1" xfId="85"/>
    <cellStyle name="Текст попередження" xfId="86"/>
    <cellStyle name="Текст пояснення" xfId="87"/>
  </cellStyles>
  <dxfs count="20"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3"/>
        </patternFill>
      </fill>
    </dxf>
    <dxf>
      <font>
        <b/>
        <i val="0"/>
      </font>
      <fill>
        <patternFill>
          <bgColor indexed="42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colors>
    <mruColors>
      <color rgb="FFCCFF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"/>
  <sheetViews>
    <sheetView tabSelected="1" zoomScaleNormal="100" workbookViewId="0">
      <selection activeCell="B80" sqref="B80"/>
    </sheetView>
  </sheetViews>
  <sheetFormatPr defaultRowHeight="15.75" x14ac:dyDescent="0.25"/>
  <cols>
    <col min="1" max="1" width="10.7109375" style="16" customWidth="1"/>
    <col min="2" max="2" width="50.7109375" style="42" customWidth="1"/>
    <col min="3" max="5" width="15.7109375" style="16" customWidth="1"/>
    <col min="6" max="6" width="15" style="16" customWidth="1"/>
    <col min="7" max="7" width="13.7109375" style="16" customWidth="1"/>
    <col min="8" max="8" width="13.28515625" style="16" customWidth="1"/>
    <col min="9" max="16384" width="9.140625" style="16"/>
  </cols>
  <sheetData>
    <row r="1" spans="1:7" x14ac:dyDescent="0.25">
      <c r="A1" s="38" t="s">
        <v>26</v>
      </c>
      <c r="B1" s="38"/>
      <c r="C1" s="38"/>
      <c r="D1" s="38"/>
      <c r="E1" s="38"/>
      <c r="F1" s="38"/>
      <c r="G1" s="38"/>
    </row>
    <row r="2" spans="1:7" x14ac:dyDescent="0.25">
      <c r="A2" s="38" t="s">
        <v>27</v>
      </c>
      <c r="B2" s="38"/>
      <c r="C2" s="38"/>
      <c r="D2" s="38"/>
      <c r="E2" s="38"/>
      <c r="F2" s="38"/>
      <c r="G2" s="38"/>
    </row>
    <row r="3" spans="1:7" x14ac:dyDescent="0.25">
      <c r="A3" s="39" t="s">
        <v>125</v>
      </c>
      <c r="B3" s="39"/>
      <c r="C3" s="39"/>
      <c r="D3" s="39"/>
      <c r="E3" s="39"/>
      <c r="F3" s="39"/>
      <c r="G3" s="39"/>
    </row>
    <row r="4" spans="1:7" ht="15" customHeight="1" x14ac:dyDescent="0.25">
      <c r="A4" s="40" t="s">
        <v>0</v>
      </c>
      <c r="B4" s="40" t="s">
        <v>1</v>
      </c>
      <c r="C4" s="40" t="s">
        <v>2</v>
      </c>
      <c r="D4" s="40" t="s">
        <v>58</v>
      </c>
      <c r="E4" s="40" t="s">
        <v>3</v>
      </c>
      <c r="F4" s="35" t="s">
        <v>19</v>
      </c>
      <c r="G4" s="35"/>
    </row>
    <row r="5" spans="1:7" s="22" customFormat="1" ht="78.75" x14ac:dyDescent="0.25">
      <c r="A5" s="40"/>
      <c r="B5" s="40"/>
      <c r="C5" s="40"/>
      <c r="D5" s="40"/>
      <c r="E5" s="40"/>
      <c r="F5" s="1" t="s">
        <v>20</v>
      </c>
      <c r="G5" s="1" t="s">
        <v>59</v>
      </c>
    </row>
    <row r="6" spans="1:7" s="22" customFormat="1" x14ac:dyDescent="0.25">
      <c r="A6" s="2"/>
      <c r="B6" s="2" t="s">
        <v>22</v>
      </c>
      <c r="C6" s="2"/>
      <c r="D6" s="2"/>
      <c r="E6" s="2"/>
      <c r="F6" s="3"/>
      <c r="G6" s="3"/>
    </row>
    <row r="7" spans="1:7" x14ac:dyDescent="0.25">
      <c r="A7" s="23" t="s">
        <v>4</v>
      </c>
      <c r="B7" s="5" t="s">
        <v>5</v>
      </c>
      <c r="C7" s="6">
        <f>C8+C9</f>
        <v>36316476</v>
      </c>
      <c r="D7" s="6">
        <f t="shared" ref="D7:E7" si="0">D8+D9</f>
        <v>18721516</v>
      </c>
      <c r="E7" s="6">
        <f t="shared" si="0"/>
        <v>16345352.869999999</v>
      </c>
      <c r="F7" s="6">
        <f>E7/C7*100</f>
        <v>45.008091836884176</v>
      </c>
      <c r="G7" s="6">
        <f>E7/D7*100</f>
        <v>87.307848734044825</v>
      </c>
    </row>
    <row r="8" spans="1:7" ht="69" customHeight="1" x14ac:dyDescent="0.25">
      <c r="A8" s="21" t="s">
        <v>28</v>
      </c>
      <c r="B8" s="20" t="s">
        <v>6</v>
      </c>
      <c r="C8" s="24">
        <v>32271076</v>
      </c>
      <c r="D8" s="24">
        <v>16629916</v>
      </c>
      <c r="E8" s="24">
        <v>14772818.779999999</v>
      </c>
      <c r="F8" s="7">
        <f t="shared" ref="F8:F61" si="1">E8/C8*100</f>
        <v>45.777273679997528</v>
      </c>
      <c r="G8" s="7">
        <f t="shared" ref="G8:G63" si="2">E8/D8*100</f>
        <v>88.832792540864304</v>
      </c>
    </row>
    <row r="9" spans="1:7" ht="47.25" x14ac:dyDescent="0.25">
      <c r="A9" s="21" t="s">
        <v>61</v>
      </c>
      <c r="B9" s="20" t="s">
        <v>60</v>
      </c>
      <c r="C9" s="24">
        <v>4045400</v>
      </c>
      <c r="D9" s="24">
        <v>2091600</v>
      </c>
      <c r="E9" s="24">
        <v>1572534.0899999999</v>
      </c>
      <c r="F9" s="7">
        <f t="shared" ref="F9" si="3">E9/C9*100</f>
        <v>38.872153309932266</v>
      </c>
      <c r="G9" s="7">
        <f t="shared" ref="G9" si="4">E9/D9*100</f>
        <v>75.183308950086044</v>
      </c>
    </row>
    <row r="10" spans="1:7" x14ac:dyDescent="0.25">
      <c r="A10" s="23" t="s">
        <v>7</v>
      </c>
      <c r="B10" s="5" t="s">
        <v>8</v>
      </c>
      <c r="C10" s="6">
        <f>SUM(C11:C24)</f>
        <v>98370033.219999999</v>
      </c>
      <c r="D10" s="6">
        <f>SUM(D11:D24)</f>
        <v>76624831.219999999</v>
      </c>
      <c r="E10" s="6">
        <f>SUM(E11:E24)</f>
        <v>67580648.019999996</v>
      </c>
      <c r="F10" s="6">
        <f t="shared" si="1"/>
        <v>68.700442408979384</v>
      </c>
      <c r="G10" s="6">
        <f t="shared" si="2"/>
        <v>88.196798536452292</v>
      </c>
    </row>
    <row r="11" spans="1:7" x14ac:dyDescent="0.25">
      <c r="A11" s="21" t="s">
        <v>68</v>
      </c>
      <c r="B11" s="20" t="s">
        <v>29</v>
      </c>
      <c r="C11" s="24">
        <v>11651000</v>
      </c>
      <c r="D11" s="24">
        <v>7469700</v>
      </c>
      <c r="E11" s="24">
        <v>6003010.669999999</v>
      </c>
      <c r="F11" s="7">
        <f t="shared" si="1"/>
        <v>51.523565960003424</v>
      </c>
      <c r="G11" s="7">
        <f t="shared" si="2"/>
        <v>80.364816123806833</v>
      </c>
    </row>
    <row r="12" spans="1:7" ht="47.25" x14ac:dyDescent="0.25">
      <c r="A12" s="21" t="s">
        <v>69</v>
      </c>
      <c r="B12" s="20" t="s">
        <v>70</v>
      </c>
      <c r="C12" s="24">
        <v>23439488.219999999</v>
      </c>
      <c r="D12" s="24">
        <v>16401488.219999999</v>
      </c>
      <c r="E12" s="24">
        <v>13261474.25</v>
      </c>
      <c r="F12" s="7">
        <f t="shared" si="1"/>
        <v>56.577490624067906</v>
      </c>
      <c r="G12" s="7">
        <f t="shared" si="2"/>
        <v>80.85531064082916</v>
      </c>
    </row>
    <row r="13" spans="1:7" ht="47.25" x14ac:dyDescent="0.25">
      <c r="A13" s="21" t="s">
        <v>71</v>
      </c>
      <c r="B13" s="20" t="s">
        <v>72</v>
      </c>
      <c r="C13" s="24">
        <v>41029200</v>
      </c>
      <c r="D13" s="24">
        <v>36729400</v>
      </c>
      <c r="E13" s="24">
        <v>35460934.420000002</v>
      </c>
      <c r="F13" s="7">
        <f t="shared" si="1"/>
        <v>86.428529973774786</v>
      </c>
      <c r="G13" s="7">
        <f t="shared" si="2"/>
        <v>96.546457116097741</v>
      </c>
    </row>
    <row r="14" spans="1:7" ht="47.25" x14ac:dyDescent="0.25">
      <c r="A14" s="21" t="s">
        <v>73</v>
      </c>
      <c r="B14" s="20" t="s">
        <v>62</v>
      </c>
      <c r="C14" s="24">
        <v>2283650</v>
      </c>
      <c r="D14" s="24">
        <v>1562290</v>
      </c>
      <c r="E14" s="24">
        <v>1113760.1000000003</v>
      </c>
      <c r="F14" s="7">
        <f t="shared" si="1"/>
        <v>48.771050730190716</v>
      </c>
      <c r="G14" s="7">
        <f t="shared" si="2"/>
        <v>71.290227806617239</v>
      </c>
    </row>
    <row r="15" spans="1:7" ht="31.5" x14ac:dyDescent="0.25">
      <c r="A15" s="21" t="s">
        <v>74</v>
      </c>
      <c r="B15" s="20" t="s">
        <v>75</v>
      </c>
      <c r="C15" s="24">
        <v>3724290</v>
      </c>
      <c r="D15" s="24">
        <v>3144200</v>
      </c>
      <c r="E15" s="24">
        <v>3062886.1</v>
      </c>
      <c r="F15" s="7">
        <f t="shared" si="1"/>
        <v>82.240805630066404</v>
      </c>
      <c r="G15" s="7">
        <f t="shared" si="2"/>
        <v>97.413844539151455</v>
      </c>
    </row>
    <row r="16" spans="1:7" ht="31.5" x14ac:dyDescent="0.25">
      <c r="A16" s="21" t="s">
        <v>76</v>
      </c>
      <c r="B16" s="20" t="s">
        <v>30</v>
      </c>
      <c r="C16" s="24">
        <v>8762600</v>
      </c>
      <c r="D16" s="24">
        <v>4638600</v>
      </c>
      <c r="E16" s="24">
        <v>3676039.9299999997</v>
      </c>
      <c r="F16" s="7">
        <f t="shared" si="1"/>
        <v>41.95147479058727</v>
      </c>
      <c r="G16" s="7">
        <f t="shared" si="2"/>
        <v>79.248909800370797</v>
      </c>
    </row>
    <row r="17" spans="1:7" x14ac:dyDescent="0.25">
      <c r="A17" s="21" t="s">
        <v>77</v>
      </c>
      <c r="B17" s="20" t="s">
        <v>63</v>
      </c>
      <c r="C17" s="24">
        <v>14480</v>
      </c>
      <c r="D17" s="24">
        <v>14480</v>
      </c>
      <c r="E17" s="24">
        <v>5430</v>
      </c>
      <c r="F17" s="7">
        <f t="shared" ref="F17" si="5">E17/C17*100</f>
        <v>37.5</v>
      </c>
      <c r="G17" s="7">
        <f t="shared" ref="G17" si="6">E17/D17*100</f>
        <v>37.5</v>
      </c>
    </row>
    <row r="18" spans="1:7" ht="31.5" x14ac:dyDescent="0.25">
      <c r="A18" s="21" t="s">
        <v>78</v>
      </c>
      <c r="B18" s="20" t="s">
        <v>64</v>
      </c>
      <c r="C18" s="24">
        <v>107430</v>
      </c>
      <c r="D18" s="24">
        <v>52830</v>
      </c>
      <c r="E18" s="24">
        <v>27319.260000000002</v>
      </c>
      <c r="F18" s="7">
        <f t="shared" ref="F18:F20" si="7">E18/C18*100</f>
        <v>25.429824071488412</v>
      </c>
      <c r="G18" s="7">
        <f t="shared" ref="G18:G20" si="8">E18/D18*100</f>
        <v>51.711641113003978</v>
      </c>
    </row>
    <row r="19" spans="1:7" ht="31.5" x14ac:dyDescent="0.25">
      <c r="A19" s="21" t="s">
        <v>79</v>
      </c>
      <c r="B19" s="20" t="s">
        <v>65</v>
      </c>
      <c r="C19" s="24">
        <v>1473771</v>
      </c>
      <c r="D19" s="24">
        <v>1319319</v>
      </c>
      <c r="E19" s="24">
        <v>1159263.8</v>
      </c>
      <c r="F19" s="7">
        <f t="shared" si="7"/>
        <v>78.659696791428246</v>
      </c>
      <c r="G19" s="7">
        <f t="shared" si="8"/>
        <v>87.868347230654607</v>
      </c>
    </row>
    <row r="20" spans="1:7" ht="31.5" x14ac:dyDescent="0.25">
      <c r="A20" s="21" t="s">
        <v>80</v>
      </c>
      <c r="B20" s="20" t="s">
        <v>81</v>
      </c>
      <c r="C20" s="24">
        <v>569700</v>
      </c>
      <c r="D20" s="24">
        <v>279400</v>
      </c>
      <c r="E20" s="24">
        <v>234698.62</v>
      </c>
      <c r="F20" s="7">
        <f t="shared" si="7"/>
        <v>41.196879059153943</v>
      </c>
      <c r="G20" s="7">
        <f t="shared" si="8"/>
        <v>84.000937723693625</v>
      </c>
    </row>
    <row r="21" spans="1:7" ht="94.5" x14ac:dyDescent="0.25">
      <c r="A21" s="21" t="s">
        <v>119</v>
      </c>
      <c r="B21" s="20" t="s">
        <v>120</v>
      </c>
      <c r="C21" s="24">
        <v>79024</v>
      </c>
      <c r="D21" s="24">
        <v>79024</v>
      </c>
      <c r="E21" s="24">
        <v>0</v>
      </c>
      <c r="F21" s="7">
        <f t="shared" ref="F21:F24" si="9">E21/C21*100</f>
        <v>0</v>
      </c>
      <c r="G21" s="7">
        <f t="shared" ref="G21:G24" si="10">E21/D21*100</f>
        <v>0</v>
      </c>
    </row>
    <row r="22" spans="1:7" ht="94.5" x14ac:dyDescent="0.25">
      <c r="A22" s="21" t="s">
        <v>121</v>
      </c>
      <c r="B22" s="20" t="s">
        <v>122</v>
      </c>
      <c r="C22" s="24">
        <v>711200</v>
      </c>
      <c r="D22" s="24">
        <v>409900</v>
      </c>
      <c r="E22" s="24">
        <v>0</v>
      </c>
      <c r="F22" s="7">
        <f t="shared" ref="F22:F23" si="11">E22/C22*100</f>
        <v>0</v>
      </c>
      <c r="G22" s="7">
        <f t="shared" ref="G22:G23" si="12">E22/D22*100</f>
        <v>0</v>
      </c>
    </row>
    <row r="23" spans="1:7" ht="94.5" x14ac:dyDescent="0.25">
      <c r="A23" s="21" t="s">
        <v>82</v>
      </c>
      <c r="B23" s="20" t="s">
        <v>107</v>
      </c>
      <c r="C23" s="24">
        <v>56400</v>
      </c>
      <c r="D23" s="24">
        <v>56400</v>
      </c>
      <c r="E23" s="24">
        <v>46981.9</v>
      </c>
      <c r="F23" s="7">
        <f t="shared" si="11"/>
        <v>83.301241134751777</v>
      </c>
      <c r="G23" s="7">
        <f t="shared" si="12"/>
        <v>83.301241134751777</v>
      </c>
    </row>
    <row r="24" spans="1:7" ht="63" x14ac:dyDescent="0.25">
      <c r="A24" s="21" t="s">
        <v>108</v>
      </c>
      <c r="B24" s="20" t="s">
        <v>109</v>
      </c>
      <c r="C24" s="24">
        <v>4467800</v>
      </c>
      <c r="D24" s="24">
        <v>4467800</v>
      </c>
      <c r="E24" s="24">
        <v>3528848.97</v>
      </c>
      <c r="F24" s="7">
        <f t="shared" si="9"/>
        <v>78.98404069116792</v>
      </c>
      <c r="G24" s="7">
        <f t="shared" si="10"/>
        <v>78.98404069116792</v>
      </c>
    </row>
    <row r="25" spans="1:7" x14ac:dyDescent="0.25">
      <c r="A25" s="23" t="s">
        <v>31</v>
      </c>
      <c r="B25" s="5" t="s">
        <v>32</v>
      </c>
      <c r="C25" s="6">
        <f>C26+C27</f>
        <v>17413206.490000002</v>
      </c>
      <c r="D25" s="6">
        <f t="shared" ref="D25:E25" si="13">D26+D27</f>
        <v>10115747.49</v>
      </c>
      <c r="E25" s="6">
        <f t="shared" si="13"/>
        <v>6648685.29</v>
      </c>
      <c r="F25" s="6">
        <f t="shared" si="1"/>
        <v>38.181855213272662</v>
      </c>
      <c r="G25" s="6">
        <f t="shared" si="2"/>
        <v>65.726089906579901</v>
      </c>
    </row>
    <row r="26" spans="1:7" ht="31.5" x14ac:dyDescent="0.25">
      <c r="A26" s="21" t="s">
        <v>33</v>
      </c>
      <c r="B26" s="20" t="s">
        <v>34</v>
      </c>
      <c r="C26" s="24">
        <v>10069241</v>
      </c>
      <c r="D26" s="24">
        <v>6399252</v>
      </c>
      <c r="E26" s="24">
        <v>3815878.21</v>
      </c>
      <c r="F26" s="7">
        <f t="shared" si="1"/>
        <v>37.896383749281597</v>
      </c>
      <c r="G26" s="7">
        <f t="shared" si="2"/>
        <v>59.630066295248255</v>
      </c>
    </row>
    <row r="27" spans="1:7" ht="47.25" x14ac:dyDescent="0.25">
      <c r="A27" s="21" t="s">
        <v>126</v>
      </c>
      <c r="B27" s="20" t="s">
        <v>57</v>
      </c>
      <c r="C27" s="24">
        <v>7343965.4900000002</v>
      </c>
      <c r="D27" s="24">
        <v>3716495.49</v>
      </c>
      <c r="E27" s="24">
        <v>2832807.08</v>
      </c>
      <c r="F27" s="7">
        <f t="shared" si="1"/>
        <v>38.573262413301457</v>
      </c>
      <c r="G27" s="7">
        <f t="shared" si="2"/>
        <v>76.22253511735056</v>
      </c>
    </row>
    <row r="28" spans="1:7" x14ac:dyDescent="0.25">
      <c r="A28" s="23" t="s">
        <v>9</v>
      </c>
      <c r="B28" s="5" t="s">
        <v>10</v>
      </c>
      <c r="C28" s="6">
        <f>SUM(C29:C38)</f>
        <v>32389725.109999999</v>
      </c>
      <c r="D28" s="6">
        <f t="shared" ref="D28:E28" si="14">SUM(D29:D38)</f>
        <v>22464298.109999999</v>
      </c>
      <c r="E28" s="6">
        <f t="shared" si="14"/>
        <v>21411502.59</v>
      </c>
      <c r="F28" s="6">
        <f t="shared" si="1"/>
        <v>66.105848435834417</v>
      </c>
      <c r="G28" s="6">
        <f t="shared" si="2"/>
        <v>95.313472449284546</v>
      </c>
    </row>
    <row r="29" spans="1:7" ht="47.25" x14ac:dyDescent="0.25">
      <c r="A29" s="21" t="s">
        <v>110</v>
      </c>
      <c r="B29" s="20" t="s">
        <v>111</v>
      </c>
      <c r="C29" s="24">
        <v>25000</v>
      </c>
      <c r="D29" s="24">
        <v>12400</v>
      </c>
      <c r="E29" s="24">
        <v>7800</v>
      </c>
      <c r="F29" s="7">
        <f t="shared" ref="F29" si="15">E29/C29*100</f>
        <v>31.2</v>
      </c>
      <c r="G29" s="7">
        <f>E29/D29*100</f>
        <v>62.903225806451616</v>
      </c>
    </row>
    <row r="30" spans="1:7" ht="47.25" x14ac:dyDescent="0.25">
      <c r="A30" s="21" t="s">
        <v>83</v>
      </c>
      <c r="B30" s="20" t="s">
        <v>66</v>
      </c>
      <c r="C30" s="24">
        <v>33390</v>
      </c>
      <c r="D30" s="24">
        <v>16692</v>
      </c>
      <c r="E30" s="24">
        <v>10671.25</v>
      </c>
      <c r="F30" s="7">
        <f t="shared" ref="F30:F38" si="16">E30/C30*100</f>
        <v>31.959418987720873</v>
      </c>
      <c r="G30" s="7">
        <f t="shared" ref="G30:G38" si="17">E30/D30*100</f>
        <v>63.930325904624972</v>
      </c>
    </row>
    <row r="31" spans="1:7" ht="31.5" x14ac:dyDescent="0.25">
      <c r="A31" s="21" t="s">
        <v>99</v>
      </c>
      <c r="B31" s="20" t="s">
        <v>100</v>
      </c>
      <c r="C31" s="24">
        <v>300000</v>
      </c>
      <c r="D31" s="24">
        <v>220000</v>
      </c>
      <c r="E31" s="24">
        <v>214368.54</v>
      </c>
      <c r="F31" s="7">
        <f t="shared" si="16"/>
        <v>71.456180000000003</v>
      </c>
      <c r="G31" s="7">
        <f t="shared" si="17"/>
        <v>97.440245454545462</v>
      </c>
    </row>
    <row r="32" spans="1:7" ht="94.5" x14ac:dyDescent="0.25">
      <c r="A32" s="21" t="s">
        <v>112</v>
      </c>
      <c r="B32" s="20" t="s">
        <v>113</v>
      </c>
      <c r="C32" s="24">
        <v>16079000</v>
      </c>
      <c r="D32" s="24">
        <v>9173340</v>
      </c>
      <c r="E32" s="24">
        <v>8743672.7799999993</v>
      </c>
      <c r="F32" s="7">
        <f t="shared" si="16"/>
        <v>54.379456309471976</v>
      </c>
      <c r="G32" s="7">
        <f t="shared" si="17"/>
        <v>95.316131092927975</v>
      </c>
    </row>
    <row r="33" spans="1:7" ht="94.5" x14ac:dyDescent="0.25">
      <c r="A33" s="21" t="s">
        <v>84</v>
      </c>
      <c r="B33" s="20" t="s">
        <v>67</v>
      </c>
      <c r="C33" s="24">
        <v>350000</v>
      </c>
      <c r="D33" s="24">
        <v>180000</v>
      </c>
      <c r="E33" s="24">
        <v>101384.36</v>
      </c>
      <c r="F33" s="7">
        <f t="shared" si="16"/>
        <v>28.966960000000004</v>
      </c>
      <c r="G33" s="7">
        <f t="shared" si="17"/>
        <v>56.324644444444452</v>
      </c>
    </row>
    <row r="34" spans="1:7" ht="31.5" x14ac:dyDescent="0.25">
      <c r="A34" s="21" t="s">
        <v>101</v>
      </c>
      <c r="B34" s="20" t="s">
        <v>102</v>
      </c>
      <c r="C34" s="24">
        <v>100000</v>
      </c>
      <c r="D34" s="24">
        <v>50000</v>
      </c>
      <c r="E34" s="24">
        <v>0</v>
      </c>
      <c r="F34" s="7">
        <f t="shared" si="16"/>
        <v>0</v>
      </c>
      <c r="G34" s="7">
        <f t="shared" si="17"/>
        <v>0</v>
      </c>
    </row>
    <row r="35" spans="1:7" ht="78.75" x14ac:dyDescent="0.25">
      <c r="A35" s="21" t="s">
        <v>114</v>
      </c>
      <c r="B35" s="20" t="s">
        <v>115</v>
      </c>
      <c r="C35" s="24">
        <v>1200954</v>
      </c>
      <c r="D35" s="24">
        <v>600485</v>
      </c>
      <c r="E35" s="24">
        <v>590820.46</v>
      </c>
      <c r="F35" s="7">
        <f t="shared" si="16"/>
        <v>49.195927570914456</v>
      </c>
      <c r="G35" s="7">
        <f t="shared" si="17"/>
        <v>98.390544310016054</v>
      </c>
    </row>
    <row r="36" spans="1:7" x14ac:dyDescent="0.25">
      <c r="A36" s="21" t="s">
        <v>35</v>
      </c>
      <c r="B36" s="20" t="s">
        <v>11</v>
      </c>
      <c r="C36" s="24">
        <v>610000</v>
      </c>
      <c r="D36" s="24">
        <v>610000</v>
      </c>
      <c r="E36" s="24">
        <v>483335.31</v>
      </c>
      <c r="F36" s="7">
        <f t="shared" si="16"/>
        <v>79.235296721311471</v>
      </c>
      <c r="G36" s="7">
        <f t="shared" si="17"/>
        <v>79.235296721311471</v>
      </c>
    </row>
    <row r="37" spans="1:7" ht="94.5" x14ac:dyDescent="0.25">
      <c r="A37" s="21" t="s">
        <v>127</v>
      </c>
      <c r="B37" s="20" t="s">
        <v>128</v>
      </c>
      <c r="C37" s="24">
        <v>7591381.1100000003</v>
      </c>
      <c r="D37" s="24">
        <v>7591381.1100000003</v>
      </c>
      <c r="E37" s="24">
        <v>7591381.1100000003</v>
      </c>
      <c r="F37" s="7">
        <v>0</v>
      </c>
      <c r="G37" s="7">
        <v>0</v>
      </c>
    </row>
    <row r="38" spans="1:7" ht="31.5" x14ac:dyDescent="0.25">
      <c r="A38" s="21" t="s">
        <v>85</v>
      </c>
      <c r="B38" s="20" t="s">
        <v>129</v>
      </c>
      <c r="C38" s="24">
        <v>6100000</v>
      </c>
      <c r="D38" s="24">
        <v>4010000</v>
      </c>
      <c r="E38" s="24">
        <v>3668068.78</v>
      </c>
      <c r="F38" s="7">
        <f t="shared" si="16"/>
        <v>60.132275081967215</v>
      </c>
      <c r="G38" s="7">
        <f t="shared" si="17"/>
        <v>91.473036907730659</v>
      </c>
    </row>
    <row r="39" spans="1:7" x14ac:dyDescent="0.25">
      <c r="A39" s="23" t="s">
        <v>12</v>
      </c>
      <c r="B39" s="5" t="s">
        <v>36</v>
      </c>
      <c r="C39" s="6">
        <f>C40+C41+C42+C43</f>
        <v>11422930</v>
      </c>
      <c r="D39" s="6">
        <f t="shared" ref="D39:E39" si="18">D40+D41+D42+D43</f>
        <v>7472160</v>
      </c>
      <c r="E39" s="6">
        <f t="shared" si="18"/>
        <v>6384103.7199999997</v>
      </c>
      <c r="F39" s="6">
        <f t="shared" si="1"/>
        <v>55.888495508595426</v>
      </c>
      <c r="G39" s="6">
        <f t="shared" si="2"/>
        <v>85.438530759512645</v>
      </c>
    </row>
    <row r="40" spans="1:7" x14ac:dyDescent="0.25">
      <c r="A40" s="21" t="s">
        <v>37</v>
      </c>
      <c r="B40" s="20" t="s">
        <v>38</v>
      </c>
      <c r="C40" s="24">
        <v>3611760</v>
      </c>
      <c r="D40" s="24">
        <v>2414960</v>
      </c>
      <c r="E40" s="24">
        <v>2061600.8499999999</v>
      </c>
      <c r="F40" s="7">
        <f t="shared" si="1"/>
        <v>57.080228198994391</v>
      </c>
      <c r="G40" s="7">
        <f t="shared" si="2"/>
        <v>85.367908785238683</v>
      </c>
    </row>
    <row r="41" spans="1:7" x14ac:dyDescent="0.25">
      <c r="A41" s="21" t="s">
        <v>86</v>
      </c>
      <c r="B41" s="20" t="s">
        <v>39</v>
      </c>
      <c r="C41" s="24">
        <v>992460</v>
      </c>
      <c r="D41" s="24">
        <v>645100</v>
      </c>
      <c r="E41" s="24">
        <v>578116.94999999995</v>
      </c>
      <c r="F41" s="7">
        <f t="shared" si="1"/>
        <v>58.250906837555164</v>
      </c>
      <c r="G41" s="7">
        <f t="shared" si="2"/>
        <v>89.616640830878922</v>
      </c>
    </row>
    <row r="42" spans="1:7" ht="47.25" x14ac:dyDescent="0.25">
      <c r="A42" s="21" t="s">
        <v>87</v>
      </c>
      <c r="B42" s="20" t="s">
        <v>40</v>
      </c>
      <c r="C42" s="24">
        <v>4908700</v>
      </c>
      <c r="D42" s="24">
        <v>3337600</v>
      </c>
      <c r="E42" s="24">
        <v>2823818.71</v>
      </c>
      <c r="F42" s="7">
        <f t="shared" si="1"/>
        <v>57.52681382035977</v>
      </c>
      <c r="G42" s="7">
        <f t="shared" si="2"/>
        <v>84.606265280441036</v>
      </c>
    </row>
    <row r="43" spans="1:7" ht="31.5" x14ac:dyDescent="0.25">
      <c r="A43" s="21" t="s">
        <v>88</v>
      </c>
      <c r="B43" s="20" t="s">
        <v>41</v>
      </c>
      <c r="C43" s="24">
        <v>1910010</v>
      </c>
      <c r="D43" s="24">
        <v>1074500</v>
      </c>
      <c r="E43" s="24">
        <v>920567.21</v>
      </c>
      <c r="F43" s="7">
        <f t="shared" si="1"/>
        <v>48.196983785425203</v>
      </c>
      <c r="G43" s="7">
        <f t="shared" si="2"/>
        <v>85.674007445323412</v>
      </c>
    </row>
    <row r="44" spans="1:7" x14ac:dyDescent="0.25">
      <c r="A44" s="23" t="s">
        <v>13</v>
      </c>
      <c r="B44" s="5" t="s">
        <v>42</v>
      </c>
      <c r="C44" s="6">
        <f>C45</f>
        <v>2002100</v>
      </c>
      <c r="D44" s="6">
        <f t="shared" ref="D44:E44" si="19">D45</f>
        <v>1414600</v>
      </c>
      <c r="E44" s="6">
        <f t="shared" si="19"/>
        <v>1104151.5</v>
      </c>
      <c r="F44" s="6">
        <f t="shared" si="1"/>
        <v>55.149667848758796</v>
      </c>
      <c r="G44" s="6">
        <f t="shared" si="2"/>
        <v>78.05397285451717</v>
      </c>
    </row>
    <row r="45" spans="1:7" ht="47.25" x14ac:dyDescent="0.25">
      <c r="A45" s="21" t="s">
        <v>14</v>
      </c>
      <c r="B45" s="20" t="s">
        <v>116</v>
      </c>
      <c r="C45" s="24">
        <v>2002100</v>
      </c>
      <c r="D45" s="24">
        <v>1414600</v>
      </c>
      <c r="E45" s="24">
        <v>1104151.5</v>
      </c>
      <c r="F45" s="7">
        <f t="shared" si="1"/>
        <v>55.149667848758796</v>
      </c>
      <c r="G45" s="7">
        <f t="shared" si="2"/>
        <v>78.05397285451717</v>
      </c>
    </row>
    <row r="46" spans="1:7" x14ac:dyDescent="0.25">
      <c r="A46" s="23" t="s">
        <v>15</v>
      </c>
      <c r="B46" s="5" t="s">
        <v>16</v>
      </c>
      <c r="C46" s="6">
        <f>SUM(C47:C51)</f>
        <v>17963342.050000001</v>
      </c>
      <c r="D46" s="6">
        <f t="shared" ref="D46:E46" si="20">SUM(D47:D51)</f>
        <v>11740842.050000001</v>
      </c>
      <c r="E46" s="6">
        <f t="shared" si="20"/>
        <v>9523770.209999999</v>
      </c>
      <c r="F46" s="6">
        <f t="shared" si="1"/>
        <v>53.017808064284999</v>
      </c>
      <c r="G46" s="6">
        <f t="shared" si="2"/>
        <v>81.116585756300154</v>
      </c>
    </row>
    <row r="47" spans="1:7" ht="31.5" x14ac:dyDescent="0.25">
      <c r="A47" s="21" t="s">
        <v>103</v>
      </c>
      <c r="B47" s="20" t="s">
        <v>104</v>
      </c>
      <c r="C47" s="24">
        <v>8320000</v>
      </c>
      <c r="D47" s="24">
        <v>4685000</v>
      </c>
      <c r="E47" s="24">
        <v>4025524.92</v>
      </c>
      <c r="F47" s="7">
        <f t="shared" si="1"/>
        <v>48.383712980769225</v>
      </c>
      <c r="G47" s="7">
        <f t="shared" si="2"/>
        <v>85.923690928495205</v>
      </c>
    </row>
    <row r="48" spans="1:7" ht="31.5" x14ac:dyDescent="0.25">
      <c r="A48" s="21" t="s">
        <v>89</v>
      </c>
      <c r="B48" s="20" t="s">
        <v>90</v>
      </c>
      <c r="C48" s="24">
        <v>15000</v>
      </c>
      <c r="D48" s="24">
        <v>7500</v>
      </c>
      <c r="E48" s="24">
        <v>0</v>
      </c>
      <c r="F48" s="7">
        <f t="shared" ref="F48:F51" si="21">E48/C48*100</f>
        <v>0</v>
      </c>
      <c r="G48" s="7">
        <f t="shared" ref="G48:G51" si="22">E48/D48*100</f>
        <v>0</v>
      </c>
    </row>
    <row r="49" spans="1:7" ht="63" x14ac:dyDescent="0.25">
      <c r="A49" s="21" t="s">
        <v>91</v>
      </c>
      <c r="B49" s="20" t="s">
        <v>92</v>
      </c>
      <c r="C49" s="24">
        <v>3686242.05</v>
      </c>
      <c r="D49" s="24">
        <v>3686242.05</v>
      </c>
      <c r="E49" s="24">
        <v>3659548.76</v>
      </c>
      <c r="F49" s="7">
        <f t="shared" si="21"/>
        <v>99.275867139543919</v>
      </c>
      <c r="G49" s="7">
        <f t="shared" si="22"/>
        <v>99.275867139543919</v>
      </c>
    </row>
    <row r="50" spans="1:7" x14ac:dyDescent="0.25">
      <c r="A50" s="21" t="s">
        <v>43</v>
      </c>
      <c r="B50" s="20" t="s">
        <v>44</v>
      </c>
      <c r="C50" s="24">
        <v>5592100</v>
      </c>
      <c r="D50" s="24">
        <v>3012100</v>
      </c>
      <c r="E50" s="24">
        <v>1699686.78</v>
      </c>
      <c r="F50" s="7">
        <f t="shared" si="21"/>
        <v>30.394427495931765</v>
      </c>
      <c r="G50" s="7">
        <f t="shared" si="22"/>
        <v>56.428630523555</v>
      </c>
    </row>
    <row r="51" spans="1:7" ht="31.5" x14ac:dyDescent="0.25">
      <c r="A51" s="21" t="s">
        <v>97</v>
      </c>
      <c r="B51" s="20" t="s">
        <v>98</v>
      </c>
      <c r="C51" s="24">
        <v>350000</v>
      </c>
      <c r="D51" s="24">
        <v>350000</v>
      </c>
      <c r="E51" s="24">
        <v>139009.75</v>
      </c>
      <c r="F51" s="7">
        <f t="shared" si="21"/>
        <v>39.71707142857143</v>
      </c>
      <c r="G51" s="7">
        <f t="shared" si="22"/>
        <v>39.71707142857143</v>
      </c>
    </row>
    <row r="52" spans="1:7" x14ac:dyDescent="0.25">
      <c r="A52" s="23" t="s">
        <v>45</v>
      </c>
      <c r="B52" s="5" t="s">
        <v>46</v>
      </c>
      <c r="C52" s="6">
        <f>C53+C54</f>
        <v>2840000</v>
      </c>
      <c r="D52" s="6">
        <f t="shared" ref="D52:E52" si="23">D53+D54</f>
        <v>2840000</v>
      </c>
      <c r="E52" s="6">
        <f t="shared" si="23"/>
        <v>2675855.39</v>
      </c>
      <c r="F52" s="6">
        <f t="shared" si="1"/>
        <v>94.220260211267615</v>
      </c>
      <c r="G52" s="6">
        <f t="shared" si="2"/>
        <v>94.220260211267615</v>
      </c>
    </row>
    <row r="53" spans="1:7" x14ac:dyDescent="0.25">
      <c r="A53" s="21" t="s">
        <v>117</v>
      </c>
      <c r="B53" s="20" t="s">
        <v>118</v>
      </c>
      <c r="C53" s="24">
        <v>140000</v>
      </c>
      <c r="D53" s="24">
        <v>140000</v>
      </c>
      <c r="E53" s="24">
        <v>16000</v>
      </c>
      <c r="F53" s="7">
        <f t="shared" si="1"/>
        <v>11.428571428571429</v>
      </c>
      <c r="G53" s="7">
        <f t="shared" ref="G53" si="24">E53/D53*100</f>
        <v>11.428571428571429</v>
      </c>
    </row>
    <row r="54" spans="1:7" ht="47.25" x14ac:dyDescent="0.25">
      <c r="A54" s="21" t="s">
        <v>47</v>
      </c>
      <c r="B54" s="20" t="s">
        <v>48</v>
      </c>
      <c r="C54" s="24">
        <v>2700000</v>
      </c>
      <c r="D54" s="24">
        <v>2700000</v>
      </c>
      <c r="E54" s="24">
        <v>2659855.39</v>
      </c>
      <c r="F54" s="7">
        <f t="shared" ref="F54" si="25">E54/C54*100</f>
        <v>98.513162592592593</v>
      </c>
      <c r="G54" s="7">
        <f t="shared" ref="G54" si="26">E54/D54*100</f>
        <v>98.513162592592593</v>
      </c>
    </row>
    <row r="55" spans="1:7" x14ac:dyDescent="0.25">
      <c r="A55" s="23" t="s">
        <v>17</v>
      </c>
      <c r="B55" s="5" t="s">
        <v>49</v>
      </c>
      <c r="C55" s="6">
        <f>C56+C57+C58+C59</f>
        <v>2912420</v>
      </c>
      <c r="D55" s="6">
        <f t="shared" ref="D55:E55" si="27">D56+D57+D58+D59</f>
        <v>1710000</v>
      </c>
      <c r="E55" s="6">
        <f t="shared" si="27"/>
        <v>425292.12</v>
      </c>
      <c r="F55" s="6">
        <f>F56</f>
        <v>25.051771690527186</v>
      </c>
      <c r="G55" s="6">
        <f t="shared" si="2"/>
        <v>24.870884210526313</v>
      </c>
    </row>
    <row r="56" spans="1:7" ht="28.5" customHeight="1" x14ac:dyDescent="0.25">
      <c r="A56" s="21" t="s">
        <v>93</v>
      </c>
      <c r="B56" s="20" t="s">
        <v>94</v>
      </c>
      <c r="C56" s="24">
        <v>1064520</v>
      </c>
      <c r="D56" s="24">
        <v>1010000</v>
      </c>
      <c r="E56" s="24">
        <v>266681.12</v>
      </c>
      <c r="F56" s="7">
        <f t="shared" ref="F56" si="28">E56/C56*100</f>
        <v>25.051771690527186</v>
      </c>
      <c r="G56" s="7">
        <f t="shared" ref="G56" si="29">E56/D56*100</f>
        <v>26.404071287128712</v>
      </c>
    </row>
    <row r="57" spans="1:7" ht="32.25" customHeight="1" x14ac:dyDescent="0.25">
      <c r="A57" s="21" t="s">
        <v>105</v>
      </c>
      <c r="B57" s="20" t="s">
        <v>106</v>
      </c>
      <c r="C57" s="24">
        <v>1047900</v>
      </c>
      <c r="D57" s="24">
        <v>600000</v>
      </c>
      <c r="E57" s="24">
        <v>86311</v>
      </c>
      <c r="F57" s="7">
        <f t="shared" ref="F57" si="30">E57/C57*100</f>
        <v>8.2365683748449285</v>
      </c>
      <c r="G57" s="7">
        <f t="shared" ref="G57" si="31">E57/D57*100</f>
        <v>14.385166666666665</v>
      </c>
    </row>
    <row r="58" spans="1:7" ht="32.25" customHeight="1" x14ac:dyDescent="0.25">
      <c r="A58" s="21" t="s">
        <v>130</v>
      </c>
      <c r="B58" s="20" t="s">
        <v>131</v>
      </c>
      <c r="C58" s="24">
        <v>100000</v>
      </c>
      <c r="D58" s="24">
        <v>100000</v>
      </c>
      <c r="E58" s="24">
        <v>72300</v>
      </c>
      <c r="F58" s="7">
        <f t="shared" ref="F58:F59" si="32">E58/C58*100</f>
        <v>72.3</v>
      </c>
      <c r="G58" s="7">
        <f t="shared" ref="G58" si="33">E58/D58*100</f>
        <v>72.3</v>
      </c>
    </row>
    <row r="59" spans="1:7" ht="32.25" customHeight="1" x14ac:dyDescent="0.25">
      <c r="A59" s="21" t="s">
        <v>95</v>
      </c>
      <c r="B59" s="20" t="s">
        <v>96</v>
      </c>
      <c r="C59" s="24">
        <v>700000</v>
      </c>
      <c r="D59" s="24">
        <v>0</v>
      </c>
      <c r="E59" s="24">
        <v>0</v>
      </c>
      <c r="F59" s="7">
        <f t="shared" si="32"/>
        <v>0</v>
      </c>
      <c r="G59" s="7">
        <v>0</v>
      </c>
    </row>
    <row r="60" spans="1:7" x14ac:dyDescent="0.25">
      <c r="A60" s="23" t="s">
        <v>50</v>
      </c>
      <c r="B60" s="5" t="s">
        <v>51</v>
      </c>
      <c r="C60" s="6">
        <f>C61+C63+C62</f>
        <v>8791200</v>
      </c>
      <c r="D60" s="6">
        <f t="shared" ref="D60:E60" si="34">D61+D63+D62</f>
        <v>8291200</v>
      </c>
      <c r="E60" s="6">
        <f t="shared" si="34"/>
        <v>4391200</v>
      </c>
      <c r="F60" s="6">
        <f t="shared" si="1"/>
        <v>49.949949949949954</v>
      </c>
      <c r="G60" s="6">
        <f t="shared" si="2"/>
        <v>52.96217676572752</v>
      </c>
    </row>
    <row r="61" spans="1:7" x14ac:dyDescent="0.25">
      <c r="A61" s="21" t="s">
        <v>132</v>
      </c>
      <c r="B61" s="20" t="s">
        <v>133</v>
      </c>
      <c r="C61" s="24">
        <v>380000</v>
      </c>
      <c r="D61" s="24">
        <v>380000</v>
      </c>
      <c r="E61" s="24">
        <v>380000</v>
      </c>
      <c r="F61" s="7">
        <f t="shared" si="1"/>
        <v>100</v>
      </c>
      <c r="G61" s="7">
        <f t="shared" si="2"/>
        <v>100</v>
      </c>
    </row>
    <row r="62" spans="1:7" x14ac:dyDescent="0.25">
      <c r="A62" s="21" t="s">
        <v>52</v>
      </c>
      <c r="B62" s="20" t="s">
        <v>53</v>
      </c>
      <c r="C62" s="24">
        <v>1111200</v>
      </c>
      <c r="D62" s="24">
        <v>1111200</v>
      </c>
      <c r="E62" s="24">
        <v>1111200</v>
      </c>
      <c r="F62" s="7">
        <f t="shared" ref="F62" si="35">E62/C62*100</f>
        <v>100</v>
      </c>
      <c r="G62" s="7">
        <f t="shared" ref="G62" si="36">E62/D62*100</f>
        <v>100</v>
      </c>
    </row>
    <row r="63" spans="1:7" ht="47.25" x14ac:dyDescent="0.25">
      <c r="A63" s="21" t="s">
        <v>54</v>
      </c>
      <c r="B63" s="20" t="s">
        <v>55</v>
      </c>
      <c r="C63" s="24">
        <v>7300000</v>
      </c>
      <c r="D63" s="24">
        <v>6800000</v>
      </c>
      <c r="E63" s="24">
        <v>2900000</v>
      </c>
      <c r="F63" s="7">
        <f>E63/C63*100</f>
        <v>39.726027397260275</v>
      </c>
      <c r="G63" s="7">
        <f t="shared" si="2"/>
        <v>42.647058823529413</v>
      </c>
    </row>
    <row r="64" spans="1:7" x14ac:dyDescent="0.25">
      <c r="A64" s="36" t="s">
        <v>21</v>
      </c>
      <c r="B64" s="37"/>
      <c r="C64" s="8">
        <f>C60+C55+C52+C46+C44+C39+C28+C25+C10+C7</f>
        <v>230421432.87</v>
      </c>
      <c r="D64" s="8">
        <f>D60+D55+D52+D46+D44+D39+D28+D25+D10+D7</f>
        <v>161395194.87</v>
      </c>
      <c r="E64" s="8">
        <f>E60+E55+E52+E46+E44+E39+E28+E25+E10+E7</f>
        <v>136490561.71000001</v>
      </c>
      <c r="F64" s="9">
        <f>E64/C64*100</f>
        <v>59.235184856699398</v>
      </c>
      <c r="G64" s="9">
        <f>E64/D64*100</f>
        <v>84.569160698953837</v>
      </c>
    </row>
    <row r="65" spans="1:7" x14ac:dyDescent="0.25">
      <c r="A65" s="2"/>
      <c r="B65" s="2" t="s">
        <v>23</v>
      </c>
      <c r="C65" s="2"/>
      <c r="D65" s="2"/>
      <c r="E65" s="2"/>
      <c r="F65" s="3"/>
      <c r="G65" s="3"/>
    </row>
    <row r="66" spans="1:7" x14ac:dyDescent="0.25">
      <c r="A66" s="4" t="s">
        <v>4</v>
      </c>
      <c r="B66" s="5" t="s">
        <v>5</v>
      </c>
      <c r="C66" s="6">
        <f>C67</f>
        <v>18072</v>
      </c>
      <c r="D66" s="6">
        <f t="shared" ref="D66:E66" si="37">D67</f>
        <v>9036</v>
      </c>
      <c r="E66" s="6">
        <f t="shared" si="37"/>
        <v>1482824.85</v>
      </c>
      <c r="F66" s="6">
        <f t="shared" ref="F66" si="38">E66/C66*100</f>
        <v>8205.095451527226</v>
      </c>
      <c r="G66" s="6">
        <f t="shared" ref="G66" si="39">E66/D66*100</f>
        <v>16410.190903054452</v>
      </c>
    </row>
    <row r="67" spans="1:7" ht="78.75" x14ac:dyDescent="0.25">
      <c r="A67" s="21" t="s">
        <v>28</v>
      </c>
      <c r="B67" s="20" t="s">
        <v>6</v>
      </c>
      <c r="C67" s="24">
        <v>18072</v>
      </c>
      <c r="D67" s="24">
        <v>9036</v>
      </c>
      <c r="E67" s="24">
        <v>1482824.85</v>
      </c>
      <c r="F67" s="7">
        <f t="shared" ref="F67:F88" si="40">E67/C67*100</f>
        <v>8205.095451527226</v>
      </c>
      <c r="G67" s="7">
        <f t="shared" ref="G67:G88" si="41">E67/D67*100</f>
        <v>16410.190903054452</v>
      </c>
    </row>
    <row r="68" spans="1:7" x14ac:dyDescent="0.25">
      <c r="A68" s="4" t="s">
        <v>7</v>
      </c>
      <c r="B68" s="5" t="s">
        <v>8</v>
      </c>
      <c r="C68" s="6">
        <f>SUM(C69:C75)</f>
        <v>2303470</v>
      </c>
      <c r="D68" s="6">
        <f t="shared" ref="D68:E68" si="42">SUM(D69:D75)</f>
        <v>1638935</v>
      </c>
      <c r="E68" s="6">
        <f t="shared" si="42"/>
        <v>4819986.55</v>
      </c>
      <c r="F68" s="6">
        <f t="shared" ref="F68" si="43">E68/C68*100</f>
        <v>209.24893964323391</v>
      </c>
      <c r="G68" s="6">
        <f t="shared" ref="G68" si="44">E68/D68*100</f>
        <v>294.09259976753196</v>
      </c>
    </row>
    <row r="69" spans="1:7" x14ac:dyDescent="0.25">
      <c r="A69" s="21" t="s">
        <v>68</v>
      </c>
      <c r="B69" s="20" t="s">
        <v>29</v>
      </c>
      <c r="C69" s="24">
        <v>0</v>
      </c>
      <c r="D69" s="24">
        <v>0</v>
      </c>
      <c r="E69" s="24">
        <v>420300</v>
      </c>
      <c r="F69" s="7">
        <v>0</v>
      </c>
      <c r="G69" s="7">
        <v>0</v>
      </c>
    </row>
    <row r="70" spans="1:7" ht="47.25" x14ac:dyDescent="0.25">
      <c r="A70" s="21" t="s">
        <v>69</v>
      </c>
      <c r="B70" s="20" t="s">
        <v>70</v>
      </c>
      <c r="C70" s="24">
        <v>0</v>
      </c>
      <c r="D70" s="24">
        <v>0</v>
      </c>
      <c r="E70" s="24">
        <v>4204299.6899999995</v>
      </c>
      <c r="F70" s="7">
        <v>0</v>
      </c>
      <c r="G70" s="7">
        <v>0</v>
      </c>
    </row>
    <row r="71" spans="1:7" ht="47.25" x14ac:dyDescent="0.25">
      <c r="A71" s="21" t="s">
        <v>73</v>
      </c>
      <c r="B71" s="20" t="s">
        <v>62</v>
      </c>
      <c r="C71" s="24">
        <v>29070</v>
      </c>
      <c r="D71" s="24">
        <v>14535</v>
      </c>
      <c r="E71" s="24">
        <v>2164</v>
      </c>
      <c r="F71" s="7">
        <f t="shared" si="40"/>
        <v>7.4441004471964227</v>
      </c>
      <c r="G71" s="7">
        <f t="shared" si="41"/>
        <v>14.888200894392845</v>
      </c>
    </row>
    <row r="72" spans="1:7" ht="31.5" x14ac:dyDescent="0.25">
      <c r="A72" s="21" t="s">
        <v>74</v>
      </c>
      <c r="B72" s="20" t="s">
        <v>75</v>
      </c>
      <c r="C72" s="24">
        <v>300000</v>
      </c>
      <c r="D72" s="24">
        <v>150000</v>
      </c>
      <c r="E72" s="24">
        <v>188302.86</v>
      </c>
      <c r="F72" s="7">
        <f t="shared" si="40"/>
        <v>62.767619999999994</v>
      </c>
      <c r="G72" s="7">
        <f t="shared" si="41"/>
        <v>125.53523999999999</v>
      </c>
    </row>
    <row r="73" spans="1:7" ht="31.5" x14ac:dyDescent="0.25">
      <c r="A73" s="21" t="s">
        <v>78</v>
      </c>
      <c r="B73" s="20" t="s">
        <v>64</v>
      </c>
      <c r="C73" s="24">
        <v>0</v>
      </c>
      <c r="D73" s="24">
        <v>0</v>
      </c>
      <c r="E73" s="24">
        <v>4920</v>
      </c>
      <c r="F73" s="7">
        <v>0</v>
      </c>
      <c r="G73" s="7">
        <v>0</v>
      </c>
    </row>
    <row r="74" spans="1:7" ht="47.25" x14ac:dyDescent="0.25">
      <c r="A74" s="21" t="s">
        <v>123</v>
      </c>
      <c r="B74" s="20" t="s">
        <v>134</v>
      </c>
      <c r="C74" s="24">
        <v>1740000</v>
      </c>
      <c r="D74" s="24">
        <v>1240000</v>
      </c>
      <c r="E74" s="24">
        <v>0</v>
      </c>
      <c r="F74" s="7">
        <f t="shared" ref="F74:F75" si="45">E74/C74*100</f>
        <v>0</v>
      </c>
      <c r="G74" s="7">
        <f t="shared" ref="G74:G75" si="46">E74/D74*100</f>
        <v>0</v>
      </c>
    </row>
    <row r="75" spans="1:7" ht="78.75" x14ac:dyDescent="0.25">
      <c r="A75" s="21" t="s">
        <v>135</v>
      </c>
      <c r="B75" s="20" t="s">
        <v>136</v>
      </c>
      <c r="C75" s="24">
        <v>234400</v>
      </c>
      <c r="D75" s="24">
        <v>234400</v>
      </c>
      <c r="E75" s="24">
        <v>0</v>
      </c>
      <c r="F75" s="7">
        <f t="shared" si="45"/>
        <v>0</v>
      </c>
      <c r="G75" s="7">
        <f t="shared" si="46"/>
        <v>0</v>
      </c>
    </row>
    <row r="76" spans="1:7" x14ac:dyDescent="0.25">
      <c r="A76" s="31" t="s">
        <v>31</v>
      </c>
      <c r="B76" s="32" t="s">
        <v>32</v>
      </c>
      <c r="C76" s="33">
        <f>C77+C78</f>
        <v>1560000</v>
      </c>
      <c r="D76" s="33">
        <f t="shared" ref="D76:E76" si="47">D77+D78</f>
        <v>1060000</v>
      </c>
      <c r="E76" s="33">
        <f t="shared" si="47"/>
        <v>0</v>
      </c>
      <c r="F76" s="30">
        <f t="shared" ref="F76" si="48">E76/C76*100</f>
        <v>0</v>
      </c>
      <c r="G76" s="30">
        <f t="shared" ref="G76" si="49">E76/D76*100</f>
        <v>0</v>
      </c>
    </row>
    <row r="77" spans="1:7" ht="31.5" x14ac:dyDescent="0.25">
      <c r="A77" s="21" t="s">
        <v>33</v>
      </c>
      <c r="B77" s="20" t="s">
        <v>34</v>
      </c>
      <c r="C77" s="24">
        <v>0</v>
      </c>
      <c r="D77" s="24">
        <v>0</v>
      </c>
      <c r="E77" s="24">
        <v>0</v>
      </c>
      <c r="F77" s="7">
        <v>0</v>
      </c>
      <c r="G77" s="7">
        <v>0</v>
      </c>
    </row>
    <row r="78" spans="1:7" ht="63" x14ac:dyDescent="0.25">
      <c r="A78" s="21" t="s">
        <v>137</v>
      </c>
      <c r="B78" s="20" t="s">
        <v>138</v>
      </c>
      <c r="C78" s="24">
        <v>1560000</v>
      </c>
      <c r="D78" s="24">
        <v>1060000</v>
      </c>
      <c r="E78" s="24">
        <v>0</v>
      </c>
      <c r="F78" s="7">
        <f t="shared" ref="F78" si="50">E78/C78*100</f>
        <v>0</v>
      </c>
      <c r="G78" s="7">
        <f t="shared" ref="G78" si="51">E78/D78*100</f>
        <v>0</v>
      </c>
    </row>
    <row r="79" spans="1:7" ht="33" customHeight="1" x14ac:dyDescent="0.25">
      <c r="A79" s="10">
        <v>3000</v>
      </c>
      <c r="B79" s="5" t="s">
        <v>10</v>
      </c>
      <c r="C79" s="6">
        <f>C80+C81</f>
        <v>460003</v>
      </c>
      <c r="D79" s="6">
        <f t="shared" ref="D79:E79" si="52">D80+D81</f>
        <v>230001.5</v>
      </c>
      <c r="E79" s="6">
        <f t="shared" si="52"/>
        <v>657274.59000000008</v>
      </c>
      <c r="F79" s="6">
        <f t="shared" ref="F79:F80" si="53">E79/C79*100</f>
        <v>142.88484857707451</v>
      </c>
      <c r="G79" s="6">
        <f t="shared" ref="G79:G80" si="54">E79/D79*100</f>
        <v>285.76969715414901</v>
      </c>
    </row>
    <row r="80" spans="1:7" ht="98.25" customHeight="1" x14ac:dyDescent="0.25">
      <c r="A80" s="21" t="s">
        <v>112</v>
      </c>
      <c r="B80" s="20" t="s">
        <v>113</v>
      </c>
      <c r="C80" s="24">
        <v>460003</v>
      </c>
      <c r="D80" s="24">
        <v>230001.5</v>
      </c>
      <c r="E80" s="24">
        <v>345908.46</v>
      </c>
      <c r="F80" s="7">
        <f t="shared" si="53"/>
        <v>75.197000889124638</v>
      </c>
      <c r="G80" s="7">
        <f t="shared" si="54"/>
        <v>150.39400177824928</v>
      </c>
    </row>
    <row r="81" spans="1:7" ht="32.25" customHeight="1" x14ac:dyDescent="0.25">
      <c r="A81" s="21" t="s">
        <v>85</v>
      </c>
      <c r="B81" s="20" t="s">
        <v>129</v>
      </c>
      <c r="C81" s="24">
        <v>0</v>
      </c>
      <c r="D81" s="24">
        <v>0</v>
      </c>
      <c r="E81" s="24">
        <v>311366.13</v>
      </c>
      <c r="F81" s="7">
        <v>0</v>
      </c>
      <c r="G81" s="7">
        <v>0</v>
      </c>
    </row>
    <row r="82" spans="1:7" x14ac:dyDescent="0.25">
      <c r="A82" s="4" t="s">
        <v>12</v>
      </c>
      <c r="B82" s="5" t="s">
        <v>36</v>
      </c>
      <c r="C82" s="6">
        <f>C83+C84</f>
        <v>6000</v>
      </c>
      <c r="D82" s="6">
        <f t="shared" ref="D82" si="55">D83+D84</f>
        <v>2999.9999999999995</v>
      </c>
      <c r="E82" s="6">
        <f>E83+E84+E85</f>
        <v>148274.75</v>
      </c>
      <c r="F82" s="6">
        <f>F83+F84</f>
        <v>3200.09375</v>
      </c>
      <c r="G82" s="6">
        <f t="shared" si="41"/>
        <v>4942.4916666666677</v>
      </c>
    </row>
    <row r="83" spans="1:7" x14ac:dyDescent="0.25">
      <c r="A83" s="21" t="s">
        <v>37</v>
      </c>
      <c r="B83" s="20" t="s">
        <v>38</v>
      </c>
      <c r="C83" s="24">
        <v>4000</v>
      </c>
      <c r="D83" s="24">
        <v>1999.9999999999998</v>
      </c>
      <c r="E83" s="24">
        <v>90003.75</v>
      </c>
      <c r="F83" s="7">
        <f t="shared" si="40"/>
        <v>2250.09375</v>
      </c>
      <c r="G83" s="7">
        <f t="shared" si="41"/>
        <v>4500.1875000000009</v>
      </c>
    </row>
    <row r="84" spans="1:7" ht="47.25" x14ac:dyDescent="0.25">
      <c r="A84" s="21" t="s">
        <v>87</v>
      </c>
      <c r="B84" s="20" t="s">
        <v>40</v>
      </c>
      <c r="C84" s="24">
        <v>2000</v>
      </c>
      <c r="D84" s="24">
        <v>999.99999999999989</v>
      </c>
      <c r="E84" s="24">
        <v>19000</v>
      </c>
      <c r="F84" s="7">
        <f t="shared" ref="F84" si="56">E84/C84*100</f>
        <v>950</v>
      </c>
      <c r="G84" s="7">
        <f t="shared" ref="G84" si="57">E84/D84*100</f>
        <v>1900.0000000000005</v>
      </c>
    </row>
    <row r="85" spans="1:7" ht="31.5" x14ac:dyDescent="0.25">
      <c r="A85" s="21" t="s">
        <v>88</v>
      </c>
      <c r="B85" s="20" t="s">
        <v>41</v>
      </c>
      <c r="C85" s="24">
        <v>0</v>
      </c>
      <c r="D85" s="24">
        <v>0</v>
      </c>
      <c r="E85" s="24">
        <v>39271</v>
      </c>
      <c r="F85" s="7"/>
      <c r="G85" s="7"/>
    </row>
    <row r="86" spans="1:7" x14ac:dyDescent="0.25">
      <c r="A86" s="31" t="s">
        <v>13</v>
      </c>
      <c r="B86" s="32" t="s">
        <v>42</v>
      </c>
      <c r="C86" s="33">
        <f>C87</f>
        <v>0</v>
      </c>
      <c r="D86" s="33">
        <f t="shared" ref="D86:E86" si="58">D87</f>
        <v>0</v>
      </c>
      <c r="E86" s="33">
        <f t="shared" si="58"/>
        <v>30</v>
      </c>
      <c r="F86" s="30">
        <v>0</v>
      </c>
      <c r="G86" s="30">
        <v>0</v>
      </c>
    </row>
    <row r="87" spans="1:7" ht="47.25" x14ac:dyDescent="0.25">
      <c r="A87" s="21" t="s">
        <v>14</v>
      </c>
      <c r="B87" s="20" t="s">
        <v>116</v>
      </c>
      <c r="C87" s="24">
        <v>0</v>
      </c>
      <c r="D87" s="24">
        <v>0</v>
      </c>
      <c r="E87" s="24">
        <v>30</v>
      </c>
      <c r="F87" s="7">
        <v>0</v>
      </c>
      <c r="G87" s="7">
        <v>0</v>
      </c>
    </row>
    <row r="88" spans="1:7" ht="17.25" customHeight="1" x14ac:dyDescent="0.25">
      <c r="A88" s="4" t="s">
        <v>15</v>
      </c>
      <c r="B88" s="5" t="s">
        <v>16</v>
      </c>
      <c r="C88" s="6">
        <f>SUM(C89:C93)</f>
        <v>2065600</v>
      </c>
      <c r="D88" s="6">
        <f t="shared" ref="D88:E88" si="59">SUM(D89:D93)</f>
        <v>2032800</v>
      </c>
      <c r="E88" s="6">
        <f t="shared" si="59"/>
        <v>100879.9</v>
      </c>
      <c r="F88" s="6">
        <f t="shared" si="40"/>
        <v>4.8838061580170411</v>
      </c>
      <c r="G88" s="6">
        <f t="shared" si="41"/>
        <v>4.9626082251082249</v>
      </c>
    </row>
    <row r="89" spans="1:7" ht="31.5" x14ac:dyDescent="0.25">
      <c r="A89" s="21" t="s">
        <v>103</v>
      </c>
      <c r="B89" s="20" t="s">
        <v>104</v>
      </c>
      <c r="C89" s="24">
        <v>0</v>
      </c>
      <c r="D89" s="24">
        <v>0</v>
      </c>
      <c r="E89" s="24">
        <v>0</v>
      </c>
      <c r="F89" s="7">
        <v>0</v>
      </c>
      <c r="G89" s="7">
        <v>0</v>
      </c>
    </row>
    <row r="90" spans="1:7" ht="31.5" x14ac:dyDescent="0.25">
      <c r="A90" s="21" t="s">
        <v>89</v>
      </c>
      <c r="B90" s="20" t="s">
        <v>90</v>
      </c>
      <c r="C90" s="24">
        <v>2400</v>
      </c>
      <c r="D90" s="24">
        <v>1200</v>
      </c>
      <c r="E90" s="24">
        <v>0</v>
      </c>
      <c r="F90" s="7">
        <f t="shared" ref="F90:F93" si="60">E90/C90*100</f>
        <v>0</v>
      </c>
      <c r="G90" s="7">
        <f t="shared" ref="G90:G93" si="61">E90/D90*100</f>
        <v>0</v>
      </c>
    </row>
    <row r="91" spans="1:7" ht="63" x14ac:dyDescent="0.25">
      <c r="A91" s="21" t="s">
        <v>91</v>
      </c>
      <c r="B91" s="20" t="s">
        <v>92</v>
      </c>
      <c r="C91" s="24">
        <v>0</v>
      </c>
      <c r="D91" s="24">
        <v>0</v>
      </c>
      <c r="E91" s="24">
        <v>0</v>
      </c>
      <c r="F91" s="7">
        <v>0</v>
      </c>
      <c r="G91" s="7">
        <v>0</v>
      </c>
    </row>
    <row r="92" spans="1:7" x14ac:dyDescent="0.25">
      <c r="A92" s="21" t="s">
        <v>43</v>
      </c>
      <c r="B92" s="20" t="s">
        <v>44</v>
      </c>
      <c r="C92" s="24">
        <v>63200</v>
      </c>
      <c r="D92" s="24">
        <v>31600.000000000004</v>
      </c>
      <c r="E92" s="24">
        <v>100879.9</v>
      </c>
      <c r="F92" s="7">
        <f t="shared" si="60"/>
        <v>159.62009493670885</v>
      </c>
      <c r="G92" s="7">
        <f t="shared" si="61"/>
        <v>319.24018987341765</v>
      </c>
    </row>
    <row r="93" spans="1:7" ht="63" x14ac:dyDescent="0.25">
      <c r="A93" s="21" t="s">
        <v>124</v>
      </c>
      <c r="B93" s="20" t="s">
        <v>139</v>
      </c>
      <c r="C93" s="24">
        <v>2000000</v>
      </c>
      <c r="D93" s="24">
        <v>2000000</v>
      </c>
      <c r="E93" s="24">
        <v>0</v>
      </c>
      <c r="F93" s="7">
        <f t="shared" si="60"/>
        <v>0</v>
      </c>
      <c r="G93" s="7">
        <f t="shared" si="61"/>
        <v>0</v>
      </c>
    </row>
    <row r="94" spans="1:7" ht="35.25" customHeight="1" x14ac:dyDescent="0.25">
      <c r="A94" s="41">
        <v>7000</v>
      </c>
      <c r="B94" s="18" t="s">
        <v>46</v>
      </c>
      <c r="C94" s="19">
        <v>30000</v>
      </c>
      <c r="D94" s="19">
        <v>30000</v>
      </c>
      <c r="E94" s="19">
        <v>0</v>
      </c>
      <c r="F94" s="6">
        <f t="shared" ref="F94" si="62">E94/C94*100</f>
        <v>0</v>
      </c>
      <c r="G94" s="6">
        <v>0</v>
      </c>
    </row>
    <row r="95" spans="1:7" ht="61.5" customHeight="1" x14ac:dyDescent="0.25">
      <c r="A95" s="25">
        <v>7330</v>
      </c>
      <c r="B95" s="26" t="s">
        <v>140</v>
      </c>
      <c r="C95" s="29">
        <v>30000</v>
      </c>
      <c r="D95" s="29">
        <v>30000</v>
      </c>
      <c r="E95" s="29">
        <v>0</v>
      </c>
      <c r="F95" s="7">
        <f t="shared" ref="F95:F96" si="63">E95/C95*100</f>
        <v>0</v>
      </c>
      <c r="G95" s="7">
        <f t="shared" ref="G95:G96" si="64">E95/D95*100</f>
        <v>0</v>
      </c>
    </row>
    <row r="96" spans="1:7" x14ac:dyDescent="0.25">
      <c r="A96" s="10">
        <v>8000</v>
      </c>
      <c r="B96" s="5" t="s">
        <v>49</v>
      </c>
      <c r="C96" s="6">
        <v>18800</v>
      </c>
      <c r="D96" s="6">
        <v>11520</v>
      </c>
      <c r="E96" s="6">
        <v>0</v>
      </c>
      <c r="F96" s="6">
        <f t="shared" si="63"/>
        <v>0</v>
      </c>
      <c r="G96" s="6">
        <f t="shared" si="64"/>
        <v>0</v>
      </c>
    </row>
    <row r="97" spans="1:8" ht="28.5" customHeight="1" x14ac:dyDescent="0.25">
      <c r="A97" s="27">
        <v>8340</v>
      </c>
      <c r="B97" s="28" t="s">
        <v>56</v>
      </c>
      <c r="C97" s="29">
        <v>18800</v>
      </c>
      <c r="D97" s="29">
        <v>11520</v>
      </c>
      <c r="E97" s="29">
        <v>0</v>
      </c>
      <c r="F97" s="7">
        <f t="shared" ref="F97" si="65">E97/C97*100</f>
        <v>0</v>
      </c>
      <c r="G97" s="7">
        <f t="shared" ref="G97" si="66">E97/D97*100</f>
        <v>0</v>
      </c>
    </row>
    <row r="98" spans="1:8" ht="18.75" customHeight="1" x14ac:dyDescent="0.25">
      <c r="A98" s="11" t="s">
        <v>18</v>
      </c>
      <c r="B98" s="12" t="s">
        <v>24</v>
      </c>
      <c r="C98" s="8">
        <f>C96+C88+C82+C79+C68+C66+C94+C86+C76</f>
        <v>6461945</v>
      </c>
      <c r="D98" s="8">
        <f>D96+D88+D82+D79+D68+D66+D94+D86+D76</f>
        <v>5015292.5</v>
      </c>
      <c r="E98" s="8">
        <f>E96+E88+E82+E79+E68+E66+E94+E86+E76</f>
        <v>7209270.6400000006</v>
      </c>
      <c r="F98" s="8">
        <f t="shared" ref="F98" si="67">E98/C98*100</f>
        <v>111.56502631947502</v>
      </c>
      <c r="G98" s="8">
        <f t="shared" ref="G98" si="68">E98/D98*100</f>
        <v>143.74576637354653</v>
      </c>
      <c r="H98" s="34"/>
    </row>
    <row r="99" spans="1:8" x14ac:dyDescent="0.25">
      <c r="A99" s="13"/>
      <c r="B99" s="14" t="s">
        <v>25</v>
      </c>
      <c r="C99" s="15">
        <f>C98+C64</f>
        <v>236883377.87</v>
      </c>
      <c r="D99" s="15">
        <f>D98+D64</f>
        <v>166410487.37</v>
      </c>
      <c r="E99" s="15">
        <f>E98+E64</f>
        <v>143699832.35000002</v>
      </c>
      <c r="F99" s="15">
        <f>E99/C99*100</f>
        <v>60.662691338715</v>
      </c>
      <c r="G99" s="15">
        <f>E99/D99*100</f>
        <v>86.352629946029353</v>
      </c>
      <c r="H99" s="34"/>
    </row>
    <row r="100" spans="1:8" x14ac:dyDescent="0.25">
      <c r="C100" s="17"/>
      <c r="D100" s="17"/>
      <c r="E100" s="17"/>
    </row>
  </sheetData>
  <mergeCells count="10">
    <mergeCell ref="F4:G4"/>
    <mergeCell ref="A64:B64"/>
    <mergeCell ref="A1:G1"/>
    <mergeCell ref="A2:G2"/>
    <mergeCell ref="A3:G3"/>
    <mergeCell ref="C4:C5"/>
    <mergeCell ref="E4:E5"/>
    <mergeCell ref="A4:A5"/>
    <mergeCell ref="B4:B5"/>
    <mergeCell ref="D4:D5"/>
  </mergeCells>
  <conditionalFormatting sqref="A89:A93">
    <cfRule type="expression" dxfId="19" priority="318" stopIfTrue="1">
      <formula>XED89=1</formula>
    </cfRule>
  </conditionalFormatting>
  <conditionalFormatting sqref="B89:B93">
    <cfRule type="expression" dxfId="18" priority="319" stopIfTrue="1">
      <formula>XED89=1</formula>
    </cfRule>
  </conditionalFormatting>
  <conditionalFormatting sqref="C95 C89:C93">
    <cfRule type="expression" dxfId="17" priority="320" stopIfTrue="1">
      <formula>XED89=1</formula>
    </cfRule>
  </conditionalFormatting>
  <conditionalFormatting sqref="D95 D89:D93">
    <cfRule type="expression" dxfId="16" priority="322" stopIfTrue="1">
      <formula>XED89=1</formula>
    </cfRule>
  </conditionalFormatting>
  <conditionalFormatting sqref="E95 E89:E93">
    <cfRule type="expression" dxfId="15" priority="324" stopIfTrue="1">
      <formula>XED89=1</formula>
    </cfRule>
  </conditionalFormatting>
  <conditionalFormatting sqref="A8:A9 A45 A53:A54 A56:A59 A11:A24 A26:A27 A29:A38 A40:A43 A47:A51 A61:A63">
    <cfRule type="expression" dxfId="14" priority="328" stopIfTrue="1">
      <formula>XEV8=1</formula>
    </cfRule>
    <cfRule type="expression" dxfId="13" priority="329" stopIfTrue="1">
      <formula>XEV8=2</formula>
    </cfRule>
    <cfRule type="expression" dxfId="12" priority="330" stopIfTrue="1">
      <formula>XEV8=3</formula>
    </cfRule>
  </conditionalFormatting>
  <conditionalFormatting sqref="B8:B9 B11:B24 B26:B27 B29:B38 B40:B43 B45 B47:B51 B53:B54 B56:B59 B61:B63">
    <cfRule type="expression" dxfId="11" priority="331" stopIfTrue="1">
      <formula>XEV8=1</formula>
    </cfRule>
    <cfRule type="expression" dxfId="10" priority="332" stopIfTrue="1">
      <formula>XEV8=2</formula>
    </cfRule>
    <cfRule type="expression" dxfId="9" priority="333" stopIfTrue="1">
      <formula>XEV8=3</formula>
    </cfRule>
  </conditionalFormatting>
  <conditionalFormatting sqref="C8:C9 C11:C24 C26:C27 C29:C38 C40:C43 C45 C47:C51 C53:C54 C56:C59 C61:C63">
    <cfRule type="expression" dxfId="8" priority="334" stopIfTrue="1">
      <formula>XEV8=1</formula>
    </cfRule>
    <cfRule type="expression" dxfId="7" priority="335" stopIfTrue="1">
      <formula>XEV8=2</formula>
    </cfRule>
    <cfRule type="expression" dxfId="6" priority="336" stopIfTrue="1">
      <formula>XEV8=3</formula>
    </cfRule>
  </conditionalFormatting>
  <conditionalFormatting sqref="D8:D9 D11:D24 D26:D27 D29:D38 D40:D43 D45 D47:D51 D53:D54 D56:D59 D61:D63">
    <cfRule type="expression" dxfId="5" priority="337" stopIfTrue="1">
      <formula>XEV8=1</formula>
    </cfRule>
    <cfRule type="expression" dxfId="4" priority="338" stopIfTrue="1">
      <formula>XEV8=2</formula>
    </cfRule>
    <cfRule type="expression" dxfId="3" priority="339" stopIfTrue="1">
      <formula>XEV8=3</formula>
    </cfRule>
  </conditionalFormatting>
  <conditionalFormatting sqref="E8:E9 E11:E24 E26:E27 E29:E38 E40:E43 E45 E47:E51 E53:E54 E56:E59 E61:E63">
    <cfRule type="expression" dxfId="2" priority="340" stopIfTrue="1">
      <formula>XEV8=1</formula>
    </cfRule>
    <cfRule type="expression" dxfId="1" priority="341" stopIfTrue="1">
      <formula>XEV8=2</formula>
    </cfRule>
    <cfRule type="expression" dxfId="0" priority="342" stopIfTrue="1">
      <formula>XEV8=3</formula>
    </cfRule>
  </conditionalFormatting>
  <pageMargins left="0.31496062992125984" right="0.31496062992125984" top="0.19685039370078741" bottom="0.19685039370078741" header="0" footer="0"/>
  <pageSetup paperSize="9" scale="69" fitToHeight="50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2026-07-15T13:41:00Z</cp:lastPrinted>
  <dcterms:created xsi:type="dcterms:W3CDTF">2018-01-22T07:37:12Z</dcterms:created>
  <dcterms:modified xsi:type="dcterms:W3CDTF">2026-07-15T13:41:12Z</dcterms:modified>
</cp:coreProperties>
</file>